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合计" sheetId="8" r:id="rId1"/>
    <sheet name="窄路面拓宽改造" sheetId="7" r:id="rId2"/>
    <sheet name="县乡道危桥" sheetId="1" r:id="rId3"/>
    <sheet name="村道危桥" sheetId="2" r:id="rId4"/>
    <sheet name="县乡道安防" sheetId="3" r:id="rId5"/>
    <sheet name="村道安防" sheetId="4" r:id="rId6"/>
  </sheets>
  <definedNames>
    <definedName name="_xlnm._FilterDatabase" localSheetId="3" hidden="1">村道危桥!$A$4:$T$51</definedName>
    <definedName name="_xlnm._FilterDatabase" localSheetId="2" hidden="1">县乡道危桥!$A$4:$IL$34</definedName>
    <definedName name="_xlnm._FilterDatabase" localSheetId="1" hidden="1">窄路面拓宽改造!$A$4:$XEY$53</definedName>
    <definedName name="_xlnm.Print_Titles" localSheetId="1">窄路面拓宽改造!$2:$4</definedName>
  </definedNames>
  <calcPr calcId="144525"/>
</workbook>
</file>

<file path=xl/sharedStrings.xml><?xml version="1.0" encoding="utf-8"?>
<sst xmlns="http://schemas.openxmlformats.org/spreadsheetml/2006/main" count="3355" uniqueCount="1622">
  <si>
    <t>附件1：</t>
  </si>
  <si>
    <t>九江2020年交通运输部农村公路车购税资金计划（第二批）分配明细表</t>
  </si>
  <si>
    <t>单元：万元</t>
  </si>
  <si>
    <t>序号</t>
  </si>
  <si>
    <t>各县（市、区）</t>
  </si>
  <si>
    <t>窄路面拓宽改造</t>
  </si>
  <si>
    <t>县乡道危桥改造</t>
  </si>
  <si>
    <t>村道危桥改造</t>
  </si>
  <si>
    <t>县乡道安全生命防护工程</t>
  </si>
  <si>
    <t>村道安全生命防护工程</t>
  </si>
  <si>
    <t>备注</t>
  </si>
  <si>
    <t>名称</t>
  </si>
  <si>
    <t>小计</t>
  </si>
  <si>
    <t>合计</t>
  </si>
  <si>
    <t>修水县</t>
  </si>
  <si>
    <t>武宁县</t>
  </si>
  <si>
    <t>/</t>
  </si>
  <si>
    <t>瑞昌市</t>
  </si>
  <si>
    <t>德安县</t>
  </si>
  <si>
    <t>湖口县</t>
  </si>
  <si>
    <t>都昌县</t>
  </si>
  <si>
    <t>彭泽县</t>
  </si>
  <si>
    <t>庐山市</t>
  </si>
  <si>
    <t>永修县</t>
  </si>
  <si>
    <t>濂溪区</t>
  </si>
  <si>
    <t>柴桑区</t>
  </si>
  <si>
    <t>附件2：</t>
  </si>
  <si>
    <t>2020年农村公路车购税资金计划第二批（乡道双车道、窄路面拓宽改造）</t>
  </si>
  <si>
    <t>设区市</t>
  </si>
  <si>
    <t>县（市、区）</t>
  </si>
  <si>
    <t>乡镇</t>
  </si>
  <si>
    <t>项目名称</t>
  </si>
  <si>
    <t>建设规模及标准（公里）</t>
  </si>
  <si>
    <t/>
  </si>
  <si>
    <t>本年建设计划(万元)</t>
  </si>
  <si>
    <t>拓宽改造方式</t>
  </si>
  <si>
    <t>路面类型</t>
  </si>
  <si>
    <t>路基宽度（米）</t>
  </si>
  <si>
    <t>路面宽度（米）</t>
  </si>
  <si>
    <t>路线编码</t>
  </si>
  <si>
    <t>起点桩号</t>
  </si>
  <si>
    <t>讫点桩号</t>
  </si>
  <si>
    <t>通达建制村编码</t>
  </si>
  <si>
    <t>通达建制村名称</t>
  </si>
  <si>
    <t>计划建设年限</t>
  </si>
  <si>
    <t>是否贫困县</t>
  </si>
  <si>
    <t>项目来源</t>
  </si>
  <si>
    <t>三级公路</t>
  </si>
  <si>
    <t>四级公路</t>
  </si>
  <si>
    <t>已安排省级补助资金</t>
  </si>
  <si>
    <t>本次安排车购税</t>
  </si>
  <si>
    <t>地方自筹</t>
  </si>
  <si>
    <t>开工年</t>
  </si>
  <si>
    <t>完工年</t>
  </si>
  <si>
    <t>九江市</t>
  </si>
  <si>
    <t>一</t>
  </si>
  <si>
    <t>丰林镇</t>
  </si>
  <si>
    <t>黄桶铺—大古水库</t>
  </si>
  <si>
    <t>单侧或双侧加宽改造</t>
  </si>
  <si>
    <t>水泥混凝土</t>
  </si>
  <si>
    <t>C610360426</t>
  </si>
  <si>
    <t>黄桶村委会</t>
  </si>
  <si>
    <t>否</t>
  </si>
  <si>
    <t>2018年第二批省补窄路面拓宽改造</t>
  </si>
  <si>
    <t>聂桥镇</t>
  </si>
  <si>
    <t>芦溪祝家—芦溪程家</t>
  </si>
  <si>
    <t>C500360426</t>
  </si>
  <si>
    <t>芦溪村委会</t>
  </si>
  <si>
    <t>聂桥永泰子业—梓坊</t>
  </si>
  <si>
    <t>Y477360426</t>
  </si>
  <si>
    <t>梓坊村委会</t>
  </si>
  <si>
    <t>邹桥乡</t>
  </si>
  <si>
    <t>林场—堰头</t>
  </si>
  <si>
    <t>Y015360426</t>
  </si>
  <si>
    <t>堰头村</t>
  </si>
  <si>
    <t>丰林—紫荆</t>
  </si>
  <si>
    <t>Y028360426</t>
  </si>
  <si>
    <t>芦塘村</t>
  </si>
  <si>
    <t>高塘乡</t>
  </si>
  <si>
    <t>高塘—长垄</t>
  </si>
  <si>
    <t>Y011360426</t>
  </si>
  <si>
    <t>黄墩村委会</t>
  </si>
  <si>
    <t>吴山镇</t>
  </si>
  <si>
    <t>蔡家垄水库—樟树桂家</t>
  </si>
  <si>
    <t>C406360426</t>
  </si>
  <si>
    <t>樟树村委会</t>
  </si>
  <si>
    <t>王母殿—何铺</t>
  </si>
  <si>
    <t>Y500360426</t>
  </si>
  <si>
    <t>何铺村委会</t>
  </si>
  <si>
    <t>磨溪乡</t>
  </si>
  <si>
    <t>邵家湾—郭家墩</t>
  </si>
  <si>
    <t>C164360426</t>
  </si>
  <si>
    <t>曙光村委会</t>
  </si>
  <si>
    <t>回马岗—陈家凹</t>
  </si>
  <si>
    <t>C162360426</t>
  </si>
  <si>
    <t>五星村委会</t>
  </si>
  <si>
    <t>车桥镇</t>
  </si>
  <si>
    <t>潘坊—车桥</t>
  </si>
  <si>
    <t>Y497360426</t>
  </si>
  <si>
    <t>潘坊村委会</t>
  </si>
  <si>
    <t>道山—严家畈</t>
  </si>
  <si>
    <t>C108360426</t>
  </si>
  <si>
    <t>白水村委会</t>
  </si>
  <si>
    <t>塘山乡</t>
  </si>
  <si>
    <t>新塘—塘山</t>
  </si>
  <si>
    <t>Y490360426</t>
  </si>
  <si>
    <t>新塘村委会</t>
  </si>
  <si>
    <t>二</t>
  </si>
  <si>
    <t>徐埠镇</t>
  </si>
  <si>
    <t>粮油所—平塘寺</t>
  </si>
  <si>
    <t>Y704360428</t>
  </si>
  <si>
    <t>平塘村委会</t>
  </si>
  <si>
    <t>大沙镇</t>
  </si>
  <si>
    <t>大沙—黄香</t>
  </si>
  <si>
    <t>路面重新改造</t>
  </si>
  <si>
    <t>Y843360428</t>
  </si>
  <si>
    <t>黄香村委会</t>
  </si>
  <si>
    <t>左里镇</t>
  </si>
  <si>
    <t>村委—袁多路</t>
  </si>
  <si>
    <t>Y766360428</t>
  </si>
  <si>
    <t>双明村委会</t>
  </si>
  <si>
    <t>三</t>
  </si>
  <si>
    <t>江洲镇</t>
  </si>
  <si>
    <t>前埂村入口—南河坝</t>
  </si>
  <si>
    <t>C092360421</t>
  </si>
  <si>
    <t>前埂村</t>
  </si>
  <si>
    <t>四</t>
  </si>
  <si>
    <t>路口乡</t>
  </si>
  <si>
    <t>村部-造头湾</t>
  </si>
  <si>
    <t>6.5;6.5</t>
  </si>
  <si>
    <t>5.0;5.0</t>
  </si>
  <si>
    <t>CV28360424;Y092360424</t>
  </si>
  <si>
    <t>0.1;2.9</t>
  </si>
  <si>
    <t>0.7;3.8</t>
  </si>
  <si>
    <t>仙桥村委会</t>
  </si>
  <si>
    <t>是</t>
  </si>
  <si>
    <t>西港镇</t>
  </si>
  <si>
    <t>塔嘴上-石灰垄</t>
  </si>
  <si>
    <t>6.0;6.0</t>
  </si>
  <si>
    <t>CA85360424;C402360424</t>
  </si>
  <si>
    <t>0.0;0.0</t>
  </si>
  <si>
    <t>0.9;2.2</t>
  </si>
  <si>
    <t>占坊村委会</t>
  </si>
  <si>
    <t>山口镇</t>
  </si>
  <si>
    <t>三角塘-岭下</t>
  </si>
  <si>
    <t>6.5;6.5;6.5</t>
  </si>
  <si>
    <t>5.0;5.0;5.0</t>
  </si>
  <si>
    <t>C275360424;C264360424;CE07360424</t>
  </si>
  <si>
    <t>0.0;1.6;0.0</t>
  </si>
  <si>
    <t>0.5;2.6;0.7</t>
  </si>
  <si>
    <t>杨坑村委会</t>
  </si>
  <si>
    <t>马坳镇</t>
  </si>
  <si>
    <t>柯龙线-洞下</t>
  </si>
  <si>
    <t>C193360424</t>
  </si>
  <si>
    <t>白土村委会</t>
  </si>
  <si>
    <t>石坑-马坳镇湖洛村</t>
  </si>
  <si>
    <t>Y050360424</t>
  </si>
  <si>
    <t>周家庄村委会</t>
  </si>
  <si>
    <t>辽南线-集镇</t>
  </si>
  <si>
    <t>Y095360424</t>
  </si>
  <si>
    <t>柏林村委会</t>
  </si>
  <si>
    <t>布甲乡</t>
  </si>
  <si>
    <t>黄沙口-夏家</t>
  </si>
  <si>
    <t>CE59360424</t>
  </si>
  <si>
    <t>画湾村委会</t>
  </si>
  <si>
    <t>溪口镇</t>
  </si>
  <si>
    <t>寒婆岭-大坑</t>
  </si>
  <si>
    <t>C149360424</t>
  </si>
  <si>
    <t>下港村委会</t>
  </si>
  <si>
    <t>大石口-马坳（湖洛段）</t>
  </si>
  <si>
    <t>湖洛村委会</t>
  </si>
  <si>
    <t>浦口至陈坊（田仑村段）</t>
  </si>
  <si>
    <t>Y041360424</t>
  </si>
  <si>
    <t>田仑村委会</t>
  </si>
  <si>
    <t>余塅乡</t>
  </si>
  <si>
    <t>余塅至书堂（小坪坑段）</t>
  </si>
  <si>
    <t>Y088360424</t>
  </si>
  <si>
    <t>小坪坑村委会</t>
  </si>
  <si>
    <t>布甲—界石</t>
  </si>
  <si>
    <t>Y047360424</t>
  </si>
  <si>
    <t>洪石村委会</t>
  </si>
  <si>
    <t>高湖-界坑</t>
  </si>
  <si>
    <t>Y046360424</t>
  </si>
  <si>
    <t>布甲村委会</t>
  </si>
  <si>
    <t>征村乡</t>
  </si>
  <si>
    <t>征村-湘竹</t>
  </si>
  <si>
    <t>Y007360424</t>
  </si>
  <si>
    <t>吴坪村委会</t>
  </si>
  <si>
    <t>2019年第一批省补乡道双车道改造</t>
  </si>
  <si>
    <t>黄坳乡</t>
  </si>
  <si>
    <t>桂作蜡至塝培村</t>
  </si>
  <si>
    <t>Y025360424</t>
  </si>
  <si>
    <t>旁培村委会</t>
  </si>
  <si>
    <t>北岸-王古通斗（下港村段）</t>
  </si>
  <si>
    <t>Y043360424</t>
  </si>
  <si>
    <t>何市镇</t>
  </si>
  <si>
    <t>何市-佛坳岭</t>
  </si>
  <si>
    <t>Y020360424</t>
  </si>
  <si>
    <t>上田浦村委会</t>
  </si>
  <si>
    <t>寒水桥至土潭桥</t>
  </si>
  <si>
    <t>Y055360424;Y056360424</t>
  </si>
  <si>
    <t>1.9;2.1</t>
  </si>
  <si>
    <t>3.1;3.9</t>
  </si>
  <si>
    <t>寒水村委会</t>
  </si>
  <si>
    <t>2019年第一批省补窄路面拓宽改造</t>
  </si>
  <si>
    <t>塘三里-岩前</t>
  </si>
  <si>
    <t>C191360424;C183360424</t>
  </si>
  <si>
    <t>1.1;0.5</t>
  </si>
  <si>
    <t>塘三里村委会</t>
  </si>
  <si>
    <t>四都镇</t>
  </si>
  <si>
    <t>村部-竹仔埚</t>
  </si>
  <si>
    <t>CE83360424</t>
  </si>
  <si>
    <t>清水村委会</t>
  </si>
  <si>
    <t>全丰镇</t>
  </si>
  <si>
    <t>黄沙段-学严屋</t>
  </si>
  <si>
    <t>沥青混凝土</t>
  </si>
  <si>
    <t>CZ08360424;C516360424</t>
  </si>
  <si>
    <t>0.5;2.2</t>
  </si>
  <si>
    <t>全丰村委会</t>
  </si>
  <si>
    <t>浦口-陈坊（咀头村段）</t>
  </si>
  <si>
    <t>嘴头村委会</t>
  </si>
  <si>
    <t>宁州镇</t>
  </si>
  <si>
    <t>黄坳岩咀至桃里（宁州段）</t>
  </si>
  <si>
    <t>Y024360424</t>
  </si>
  <si>
    <t>坪田村委会</t>
  </si>
  <si>
    <t>石坳</t>
  </si>
  <si>
    <t>太平岭至石坳中学</t>
  </si>
  <si>
    <t>Y068360424;Y067360424</t>
  </si>
  <si>
    <t>4.5;1.0</t>
  </si>
  <si>
    <t>花门村委会</t>
  </si>
  <si>
    <t>大椿乡</t>
  </si>
  <si>
    <t>罗家地至大杨</t>
  </si>
  <si>
    <t>C059360424</t>
  </si>
  <si>
    <t>大杨村委会</t>
  </si>
  <si>
    <t>渣津镇</t>
  </si>
  <si>
    <t>先烈大桥-龙坪</t>
  </si>
  <si>
    <t>CA52360424;C495360424</t>
  </si>
  <si>
    <t>0.8;2.8</t>
  </si>
  <si>
    <t>龙坪村委会</t>
  </si>
  <si>
    <t>栗子坪至桂作腊里（高塅段）</t>
  </si>
  <si>
    <t>高段村委会</t>
  </si>
  <si>
    <r>
      <rPr>
        <sz val="10"/>
        <rFont val="宋体"/>
        <charset val="134"/>
      </rPr>
      <t>应安排车购税</t>
    </r>
    <r>
      <rPr>
        <sz val="10"/>
        <rFont val="Arial"/>
        <charset val="134"/>
      </rPr>
      <t>115.7</t>
    </r>
    <r>
      <rPr>
        <sz val="10"/>
        <rFont val="宋体"/>
        <charset val="134"/>
      </rPr>
      <t>万，剩余</t>
    </r>
    <r>
      <rPr>
        <sz val="10"/>
        <rFont val="Arial"/>
        <charset val="134"/>
      </rPr>
      <t>18.5</t>
    </r>
    <r>
      <rPr>
        <sz val="10"/>
        <rFont val="宋体"/>
        <charset val="134"/>
      </rPr>
      <t>万下批安排</t>
    </r>
  </si>
  <si>
    <t>附件3：</t>
  </si>
  <si>
    <t>2020年农村公路车购税资金建设计划第二批（县乡道危桥改造）</t>
  </si>
  <si>
    <t>所在乡镇</t>
  </si>
  <si>
    <t>桥梁编码</t>
  </si>
  <si>
    <t>桥梁名称</t>
  </si>
  <si>
    <t>桥梁
中心桩号</t>
  </si>
  <si>
    <t>桥梁全长</t>
  </si>
  <si>
    <t>桥梁全宽</t>
  </si>
  <si>
    <t>跨径分类</t>
  </si>
  <si>
    <t>审批文号</t>
  </si>
  <si>
    <t>总投资（万元）</t>
  </si>
  <si>
    <t>车购税补助（万元）</t>
  </si>
  <si>
    <t>地方自筹（万元）</t>
  </si>
  <si>
    <t>建设性质</t>
  </si>
  <si>
    <t>建设内容</t>
  </si>
  <si>
    <t>九江市小计</t>
  </si>
  <si>
    <t>X212360424</t>
  </si>
  <si>
    <t>X811360424L0190</t>
  </si>
  <si>
    <t>大桥头二桥</t>
  </si>
  <si>
    <t>中桥</t>
  </si>
  <si>
    <t>九交计字【2019】43号</t>
  </si>
  <si>
    <t>拆除重建</t>
  </si>
  <si>
    <t>桥梁新改建及引道工程</t>
  </si>
  <si>
    <t>X211360424</t>
  </si>
  <si>
    <t>X101360424L0170</t>
  </si>
  <si>
    <t>高枧小桥</t>
  </si>
  <si>
    <t>小桥</t>
  </si>
  <si>
    <t>修交字〔2019〕141号</t>
  </si>
  <si>
    <t>白岭镇</t>
  </si>
  <si>
    <t>Y253360424</t>
  </si>
  <si>
    <t>Y105360424L0020</t>
  </si>
  <si>
    <t>张笼桥</t>
  </si>
  <si>
    <t>修交字〔2019〕153 号</t>
  </si>
  <si>
    <t>X111360424</t>
  </si>
  <si>
    <t>X111360424L0090</t>
  </si>
  <si>
    <t>古来丘桥</t>
  </si>
  <si>
    <t>九交公字【2019】45号</t>
  </si>
  <si>
    <t>Y112360424</t>
  </si>
  <si>
    <t>Y112360424L0030</t>
  </si>
  <si>
    <t>下杨津桥</t>
  </si>
  <si>
    <t>九交公字【2019】42号</t>
  </si>
  <si>
    <t>大桥镇</t>
  </si>
  <si>
    <t>X101360424L0120</t>
  </si>
  <si>
    <t>余段小桥</t>
  </si>
  <si>
    <t>修交字〔2019〕134号</t>
  </si>
  <si>
    <t>水源乡</t>
  </si>
  <si>
    <t>Y288360424</t>
  </si>
  <si>
    <t>Y098360424L0010</t>
  </si>
  <si>
    <t>中段桥</t>
  </si>
  <si>
    <t>修交字〔2019〕139号</t>
  </si>
  <si>
    <t>东港乡</t>
  </si>
  <si>
    <t>X209360424</t>
  </si>
  <si>
    <t>X116360424L0060</t>
  </si>
  <si>
    <t>岭下二桥</t>
  </si>
  <si>
    <t>修交字〔2019〕135号</t>
  </si>
  <si>
    <t>X101360424L0050</t>
  </si>
  <si>
    <t>塘城桥三</t>
  </si>
  <si>
    <t>修交字〔2019〕142号</t>
  </si>
  <si>
    <t>黄沙镇</t>
  </si>
  <si>
    <t>Y032360424</t>
  </si>
  <si>
    <t>Y032360424L0010</t>
  </si>
  <si>
    <t>颜下桥</t>
  </si>
  <si>
    <t>九交计字【2019】55号</t>
  </si>
  <si>
    <t>上杭乡</t>
  </si>
  <si>
    <t>X811360424L0140</t>
  </si>
  <si>
    <t>青山下桥</t>
  </si>
  <si>
    <t>修交字【2019】112号</t>
  </si>
  <si>
    <t>梅棠镇</t>
  </si>
  <si>
    <t>X137360425</t>
  </si>
  <si>
    <t>X137360425L0040</t>
  </si>
  <si>
    <t>潜水堰桥</t>
  </si>
  <si>
    <t>永行审城字【2019】6号</t>
  </si>
  <si>
    <t>张青乡</t>
  </si>
  <si>
    <t>X263360429</t>
  </si>
  <si>
    <t>X242360429L0030</t>
  </si>
  <si>
    <t>张青大桥</t>
  </si>
  <si>
    <t>湖交建字【2018】31号</t>
  </si>
  <si>
    <t>加固改造</t>
  </si>
  <si>
    <t>桥梁加固</t>
  </si>
  <si>
    <t>杨梓镇</t>
  </si>
  <si>
    <t>Y993360430</t>
  </si>
  <si>
    <t>Y993360430L0010</t>
  </si>
  <si>
    <t>邻都桥</t>
  </si>
  <si>
    <t>彭交字【2018】56号</t>
  </si>
  <si>
    <t>浩山乡</t>
  </si>
  <si>
    <t>Y809360430</t>
  </si>
  <si>
    <t>X269360430L0120</t>
  </si>
  <si>
    <t>双河口桥</t>
  </si>
  <si>
    <t>彭交字【2018】139号</t>
  </si>
  <si>
    <t>浪溪镇</t>
  </si>
  <si>
    <t>X269360430</t>
  </si>
  <si>
    <t>X269360430L0080</t>
  </si>
  <si>
    <t>港下三桥</t>
  </si>
  <si>
    <t>九交公字〔2019〕44号</t>
  </si>
  <si>
    <t>Y847360430</t>
  </si>
  <si>
    <t>Y847360430L0010</t>
  </si>
  <si>
    <t>子树桥</t>
  </si>
  <si>
    <t>彭交字〔2018〕142号</t>
  </si>
  <si>
    <t>Y816360430</t>
  </si>
  <si>
    <t>Y816360430L0020</t>
  </si>
  <si>
    <t>田里冯桥</t>
  </si>
  <si>
    <t>彭交字【2019】58号</t>
  </si>
  <si>
    <t>太平关乡</t>
  </si>
  <si>
    <t>X277360430</t>
  </si>
  <si>
    <t>X277360430L0050</t>
  </si>
  <si>
    <t>古楼二桥</t>
  </si>
  <si>
    <t>彭交字〔2018〕169号</t>
  </si>
  <si>
    <t>X269360430L0030</t>
  </si>
  <si>
    <t>徐湾桥</t>
  </si>
  <si>
    <t>彭交字〔2018〕166号</t>
  </si>
  <si>
    <t>Y809360430L0070</t>
  </si>
  <si>
    <t>新洞桥</t>
  </si>
  <si>
    <t>彭交字〔2018〕141号</t>
  </si>
  <si>
    <t>Y809360430L0080</t>
  </si>
  <si>
    <t>飞鹰桥</t>
  </si>
  <si>
    <t>彭交字〔2018〕136号</t>
  </si>
  <si>
    <t>上十岭</t>
  </si>
  <si>
    <t>Y940360430</t>
  </si>
  <si>
    <t>Y940360430L0020</t>
  </si>
  <si>
    <t>杨滩</t>
  </si>
  <si>
    <t>彭交字〔2018〕127号</t>
  </si>
  <si>
    <t>五</t>
  </si>
  <si>
    <t xml:space="preserve"> 瑞昌市</t>
  </si>
  <si>
    <t>范镇</t>
  </si>
  <si>
    <t>Y126360481</t>
  </si>
  <si>
    <t>Y126360481L0020</t>
  </si>
  <si>
    <t>刘家桥</t>
  </si>
  <si>
    <t>九交公字〔2018 〕148号</t>
  </si>
  <si>
    <t>Y125360481</t>
  </si>
  <si>
    <t>Y125360481L0010</t>
  </si>
  <si>
    <t>红岗桥</t>
  </si>
  <si>
    <t>九交公字〔2018〕150号</t>
  </si>
  <si>
    <t>附件4：</t>
  </si>
  <si>
    <t>2020年农村公路车购税资金建设计划第二批（村道危桥改造）</t>
  </si>
  <si>
    <t>太泊湖</t>
  </si>
  <si>
    <t>C845360430</t>
  </si>
  <si>
    <t>C845360430L0010</t>
  </si>
  <si>
    <t>中心桥</t>
  </si>
  <si>
    <t>彭交字〔2018〕153号</t>
  </si>
  <si>
    <t>桥梁拆除重建和引道工程</t>
  </si>
  <si>
    <t>天红镇</t>
  </si>
  <si>
    <t>C252360430</t>
  </si>
  <si>
    <t>C252360430L0030</t>
  </si>
  <si>
    <t>严家山桥</t>
  </si>
  <si>
    <t>彭交字〔2018〕163号</t>
  </si>
  <si>
    <t>C854360430</t>
  </si>
  <si>
    <t>C854360430L0010</t>
  </si>
  <si>
    <t>四组桥</t>
  </si>
  <si>
    <t>彭交字〔2018〕152号</t>
  </si>
  <si>
    <t>C254360430</t>
  </si>
  <si>
    <t>C254360430L0010</t>
  </si>
  <si>
    <t>机站桥</t>
  </si>
  <si>
    <t>彭交字〔2018〕159号</t>
  </si>
  <si>
    <t>C252360430L0020</t>
  </si>
  <si>
    <t>拨庙桥</t>
  </si>
  <si>
    <t>彭交字〔2018〕156号</t>
  </si>
  <si>
    <t>C577360430</t>
  </si>
  <si>
    <t>C577360430L0020</t>
  </si>
  <si>
    <t>刘岭港桥</t>
  </si>
  <si>
    <t>彭交字〔2018〕137号</t>
  </si>
  <si>
    <t>海会镇</t>
  </si>
  <si>
    <t>C276360483</t>
  </si>
  <si>
    <t>C276360483L0010</t>
  </si>
  <si>
    <t>陈家埂桥</t>
  </si>
  <si>
    <t>庐交公字[2018]19号</t>
  </si>
  <si>
    <t xml:space="preserve">九江市 </t>
  </si>
  <si>
    <t>三汊港镇</t>
  </si>
  <si>
    <t>C069360428</t>
  </si>
  <si>
    <t>暂无</t>
  </si>
  <si>
    <t>小康桥</t>
  </si>
  <si>
    <t>都交字〔2020〕1号</t>
  </si>
  <si>
    <t>CNJ8360428</t>
  </si>
  <si>
    <t>老屋场桥</t>
  </si>
  <si>
    <t>都交字〔2020〕2号</t>
  </si>
  <si>
    <t>万户镇</t>
  </si>
  <si>
    <t>CN72360428</t>
  </si>
  <si>
    <t>杨碑桥</t>
  </si>
  <si>
    <t>都交字〔2020〕3号</t>
  </si>
  <si>
    <t>阳峰乡</t>
  </si>
  <si>
    <t>CC39360428</t>
  </si>
  <si>
    <t>CC39360428L0010</t>
  </si>
  <si>
    <t>中港桥</t>
  </si>
  <si>
    <t>九交公字【2019】41号</t>
  </si>
  <si>
    <t>乐园乡</t>
  </si>
  <si>
    <t>C837360481</t>
  </si>
  <si>
    <t>C837360481L0010</t>
  </si>
  <si>
    <t>可乐畈桥</t>
  </si>
  <si>
    <t>瑞交公字〔2019〕30号</t>
  </si>
  <si>
    <t>洪下乡</t>
  </si>
  <si>
    <t>C522360481</t>
  </si>
  <si>
    <t>徐家桥</t>
  </si>
  <si>
    <t>瑞交公字〔2019〕28号</t>
  </si>
  <si>
    <t>肇陈镇</t>
  </si>
  <si>
    <t>C965360481</t>
  </si>
  <si>
    <t>炮口桥</t>
  </si>
  <si>
    <t>瑞交公字〔2019〕29号</t>
  </si>
  <si>
    <t>石渡乡</t>
  </si>
  <si>
    <t>C373360423</t>
  </si>
  <si>
    <t>C373360423L0020</t>
  </si>
  <si>
    <t>台埠桥</t>
  </si>
  <si>
    <t>九交公字〔2018〕45 号</t>
  </si>
  <si>
    <t>新建桥梁</t>
  </si>
  <si>
    <t>桥梁新建及引道工程</t>
  </si>
  <si>
    <t>船滩镇</t>
  </si>
  <si>
    <t>无</t>
  </si>
  <si>
    <t>下流港二桥</t>
  </si>
  <si>
    <t>九交计字〔2019〕46 号</t>
  </si>
  <si>
    <t>横路乡</t>
  </si>
  <si>
    <t>集镇新桥</t>
  </si>
  <si>
    <t>九交计字〔2019〕63 号</t>
  </si>
  <si>
    <t>顺德桥</t>
  </si>
  <si>
    <t>九交计字〔2019〕64 号</t>
  </si>
  <si>
    <t>C421360423</t>
  </si>
  <si>
    <t>C421360423L0010</t>
  </si>
  <si>
    <t>卢家港桥</t>
  </si>
  <si>
    <t>武交字[2019]55号</t>
  </si>
  <si>
    <t>大洞</t>
  </si>
  <si>
    <t>C048360423</t>
  </si>
  <si>
    <t>C048360423L0010</t>
  </si>
  <si>
    <t>泉口桥</t>
  </si>
  <si>
    <t>九交公字〔2018〕134 号</t>
  </si>
  <si>
    <t>石门楼</t>
  </si>
  <si>
    <t>C192360423</t>
  </si>
  <si>
    <t>C192360423L0010</t>
  </si>
  <si>
    <t>三港桥</t>
  </si>
  <si>
    <t>武交字〔2019〕57 号</t>
  </si>
  <si>
    <t>C582360423</t>
  </si>
  <si>
    <t>C582360423L0010</t>
  </si>
  <si>
    <t>上背田桥</t>
  </si>
  <si>
    <t>九交计字〔2019〕62 号</t>
  </si>
  <si>
    <t>古市镇</t>
  </si>
  <si>
    <t>双港桥</t>
  </si>
  <si>
    <t>九交公字【2020】8号</t>
  </si>
  <si>
    <t>桥梁主体工程及引道工程</t>
  </si>
  <si>
    <t>CZ67360424</t>
  </si>
  <si>
    <t>大椿桥</t>
  </si>
  <si>
    <t>九交公字〔2017〕75 号</t>
  </si>
  <si>
    <t>上奉镇</t>
  </si>
  <si>
    <t>联盟桥</t>
  </si>
  <si>
    <t>九交公字〔2018〕8 号</t>
  </si>
  <si>
    <t>杭口镇</t>
  </si>
  <si>
    <t>茅坪桥</t>
  </si>
  <si>
    <t>大桥</t>
  </si>
  <si>
    <t>九交计字[2017]105号</t>
  </si>
  <si>
    <t>全丰桥</t>
  </si>
  <si>
    <t>九交计字[2017]57号</t>
  </si>
  <si>
    <t>张家段桥</t>
  </si>
  <si>
    <t>九交公字〔2018〕7 号</t>
  </si>
  <si>
    <t>新联桥</t>
  </si>
  <si>
    <t>九交计字〔2019〕44号</t>
  </si>
  <si>
    <t>CS52360424</t>
  </si>
  <si>
    <t>肖爷桥</t>
  </si>
  <si>
    <t>九交计字〔2020〕1号</t>
  </si>
  <si>
    <t>CZ66360424</t>
  </si>
  <si>
    <t>CZ66360424L0010</t>
  </si>
  <si>
    <t>石坪中桥</t>
  </si>
  <si>
    <t>九交计字【2019】8号</t>
  </si>
  <si>
    <t>CE78360424</t>
  </si>
  <si>
    <t>老庄桥</t>
  </si>
  <si>
    <t>九交计字〔2020〕4号</t>
  </si>
  <si>
    <t>C194360424</t>
  </si>
  <si>
    <t>寺前桥</t>
  </si>
  <si>
    <t>九交计字〔2020〕5号</t>
  </si>
  <si>
    <t>CZ67360424L0010</t>
  </si>
  <si>
    <t>罗家堂桥</t>
  </si>
  <si>
    <t>修交字〔2019〕24号</t>
  </si>
  <si>
    <t>新湾乡</t>
  </si>
  <si>
    <t>CE59360424L0020</t>
  </si>
  <si>
    <t>龚家桥</t>
  </si>
  <si>
    <t>修交字〔2019〕132 号</t>
  </si>
  <si>
    <t>C115360424</t>
  </si>
  <si>
    <t>C115360424L0010</t>
  </si>
  <si>
    <t>陈家桥</t>
  </si>
  <si>
    <t>修交字〔2019〕133号</t>
  </si>
  <si>
    <t>C114360424</t>
  </si>
  <si>
    <t>C114360424L0010</t>
  </si>
  <si>
    <t>罗家桥</t>
  </si>
  <si>
    <t>九交公字〔2019〕58 号</t>
  </si>
  <si>
    <t>漫江乡</t>
  </si>
  <si>
    <t>C202360424</t>
  </si>
  <si>
    <t>C202360424L0010</t>
  </si>
  <si>
    <t>大原里桥</t>
  </si>
  <si>
    <t>九交公字〔2019〕63 号</t>
  </si>
  <si>
    <t>CZ70360424</t>
  </si>
  <si>
    <t>CZ70360424L0010</t>
  </si>
  <si>
    <t>安兰桥</t>
  </si>
  <si>
    <t>修交字【2019】113号</t>
  </si>
  <si>
    <t>C079360424</t>
  </si>
  <si>
    <t>C079360424L0050</t>
  </si>
  <si>
    <t>黄塘桥</t>
  </si>
  <si>
    <t>九交公字〔2019〕65 号</t>
  </si>
  <si>
    <r>
      <rPr>
        <sz val="11"/>
        <color theme="1"/>
        <rFont val="宋体"/>
        <charset val="134"/>
        <scheme val="minor"/>
      </rPr>
      <t>该6</t>
    </r>
    <r>
      <rPr>
        <sz val="11"/>
        <color theme="1"/>
        <rFont val="宋体"/>
        <charset val="134"/>
      </rPr>
      <t>20万元由九江市编制计划下达后报省厅、省公路局备案。</t>
    </r>
  </si>
  <si>
    <t>附件5：</t>
  </si>
  <si>
    <t>2020年农村公路车购税资金建设计划第二批（县乡道安全生命防护工程）</t>
  </si>
  <si>
    <t>市</t>
  </si>
  <si>
    <t>县</t>
  </si>
  <si>
    <t>路线名称</t>
  </si>
  <si>
    <t>终点桩号</t>
  </si>
  <si>
    <t>隐患路段长度（公里）</t>
  </si>
  <si>
    <t>项目隐患总里程（公里）</t>
  </si>
  <si>
    <t>项目总投资（万元）</t>
  </si>
  <si>
    <t>地方自筹资金（万元）</t>
  </si>
  <si>
    <t>方案审批文号</t>
  </si>
  <si>
    <t>暗坑—黄坪坑</t>
  </si>
  <si>
    <t>Y039360424</t>
  </si>
  <si>
    <t>修交字[2017]67号</t>
  </si>
  <si>
    <t>标志标线处置3791平方米，加装护栏警示诱导设施处置2225米，其他：增设标志牌40套、道口标柱20根、交通广角镜6块、公里碑16块、百米桩153块</t>
  </si>
  <si>
    <t>蒲口—陈坊</t>
  </si>
  <si>
    <t>标志标线处置2130平方米，加装护栏警示诱导设施处置3868米，其他：增设标志牌43套、道口标柱88根、公里碑10块、百米桩98块</t>
  </si>
  <si>
    <t>北岸-王古通斗</t>
  </si>
  <si>
    <t>修交字[2018]94号</t>
  </si>
  <si>
    <t>标志标线处置766平方米，加装护栏警示诱导设施处置1030米，其他：标志牌260块，道口标柱184根</t>
  </si>
  <si>
    <t>杨坊-路口</t>
  </si>
  <si>
    <t>Y094360424</t>
  </si>
  <si>
    <t>标志标线处置278.4平方米，加装护栏警示诱导设施处置1468米，其他：标志牌38块，道口标柱68根</t>
  </si>
  <si>
    <t>山口-来苏</t>
  </si>
  <si>
    <t>Y012360424</t>
  </si>
  <si>
    <t>标志标线处置平方米，加装护栏警示诱导设施处置933米，其他：标志牌5块，道口标柱12根</t>
  </si>
  <si>
    <t>马坳-渣津</t>
  </si>
  <si>
    <t>Y058360424</t>
  </si>
  <si>
    <t>标志标线处置766.8米，加装护栏警示诱导设施处置2504米，其他：标志牌40块，道口标柱112根</t>
  </si>
  <si>
    <t>东堰-渣津</t>
  </si>
  <si>
    <t>Y063360424</t>
  </si>
  <si>
    <t>标志标线处置76.8平方米，加装护栏警示诱导设施处置502米，其他：标志牌16块，道口标柱72根，栏杆74米</t>
  </si>
  <si>
    <t>先锋-古港</t>
  </si>
  <si>
    <t>Y082360424</t>
  </si>
  <si>
    <t>标志标线处置76.8平方米，加装护栏警示诱导设施处置20米，其他：标柱牌29块，道口标柱44根</t>
  </si>
  <si>
    <t>水门-大桥</t>
  </si>
  <si>
    <t>Y070360424</t>
  </si>
  <si>
    <t>标志标线处置288平方米，加装护栏警示诱导设施处置20米，其他：标志牌62块，道口标柱128根，栏杆41米</t>
  </si>
  <si>
    <t>上车源-三千岭</t>
  </si>
  <si>
    <t>Y107360424</t>
  </si>
  <si>
    <t>标志标线处置105.6平方米，加装护栏警示诱导设施处置188米，其他：标志牌25块，道口标柱52根</t>
  </si>
  <si>
    <t>马坳-壕沟口</t>
  </si>
  <si>
    <t>Y076360424</t>
  </si>
  <si>
    <t>标志标线处置525.6米，加装护栏警示诱导设施处置287米，其他：标牌36块，标柱80根</t>
  </si>
  <si>
    <t>坳头-和尚庄</t>
  </si>
  <si>
    <t>Y021360424</t>
  </si>
  <si>
    <t>标志标线处置133.4平方米，加装护栏警示诱导设施处置323米，其他：标志牌33块，道口标柱68根</t>
  </si>
  <si>
    <t>塅上-吴坑口</t>
  </si>
  <si>
    <t>Y008360424</t>
  </si>
  <si>
    <t>标志标线处置544.8平方米，加装护栏警示诱导设施处置1305米，其他：标志牌17块，道口标柱32根，栏杆30米</t>
  </si>
  <si>
    <t>桃坪-山口镇</t>
  </si>
  <si>
    <t>Y013360424</t>
  </si>
  <si>
    <t>标志标线处置76.8平方米，加装护栏警示诱导设施处置1400米，其他：标志牌22块，道口标柱80根，栏杆203米</t>
  </si>
  <si>
    <t>东皋-和坳岭</t>
  </si>
  <si>
    <t>Y071360424</t>
  </si>
  <si>
    <t>标志标线处置134.4米，加装护栏警示诱导设施处置135米，其他：标志牌24块，道口标注68根</t>
  </si>
  <si>
    <t>石坳-清源</t>
  </si>
  <si>
    <t>Y074360424</t>
  </si>
  <si>
    <t>标志标线处置96平方米，加装护栏警示诱导设施处置30米，其他：标志牌25块，道口标柱36根</t>
  </si>
  <si>
    <t>羊雀埚-龙窟</t>
  </si>
  <si>
    <t>Y075360424</t>
  </si>
  <si>
    <t>标志标线处置57.6平方米，其他：标志牌13块，道口标柱24根</t>
  </si>
  <si>
    <t>沙埚坑-官坑</t>
  </si>
  <si>
    <t>Y104360424</t>
  </si>
  <si>
    <t>标志标线处置468平方米，加装护栏警示诱导设施处置2840米，其他：标志牌50块，道口标柱56根</t>
  </si>
  <si>
    <t>白岭街-水口桥</t>
  </si>
  <si>
    <t>Y105360424</t>
  </si>
  <si>
    <t>标志标线处置48平方米，加装护栏警示诱导设施处置3019米，其他：标志牌18块，道口标柱76根</t>
  </si>
  <si>
    <t>南源-文德屋</t>
  </si>
  <si>
    <t>Y108360424</t>
  </si>
  <si>
    <t>标志标线处置86.4平方米，其他：标志牌18块，道口标柱24根</t>
  </si>
  <si>
    <t>乙方-赶鸭岭</t>
  </si>
  <si>
    <t>Y110360424</t>
  </si>
  <si>
    <t>标志标线处置48平方米，加装护栏警示诱导设施处置2048米，其他：标志牌25块，道口标柱28根</t>
  </si>
  <si>
    <t>熏衣-走马岗</t>
  </si>
  <si>
    <t>标志标线处置1130.4平方米，加装护栏警示诱导设施处置2413米，其他：标志牌38块，道口标柱76根</t>
  </si>
  <si>
    <t>梁口-抱子石</t>
  </si>
  <si>
    <t>Y019360424</t>
  </si>
  <si>
    <t>朴田-司前</t>
  </si>
  <si>
    <t>Y061360424</t>
  </si>
  <si>
    <t>标志标线处置330平方米，其他：标志牌14块，道口标柱36根</t>
  </si>
  <si>
    <t>坑口-杭口</t>
  </si>
  <si>
    <t>Y037360424</t>
  </si>
  <si>
    <t>标志标线处置346.8平方米，加装护栏警示诱导设施处置797米，其他：标志牌20块，标柱100根，栏杆53米</t>
  </si>
  <si>
    <t>砖铺里-窝头</t>
  </si>
  <si>
    <t>Y016360424</t>
  </si>
  <si>
    <t>标志标线处置172.8平方米，加装护栏警示诱导设施处置10米，其他：标志牌32块，道口标柱28根，栏杆27米</t>
  </si>
  <si>
    <t>祁港源-黄沙口</t>
  </si>
  <si>
    <t>Y042360424</t>
  </si>
  <si>
    <t>标志标线处置28.8平方米，加装护栏警示诱导设施处置2574米，其他：标志牌19块，道口标柱20根</t>
  </si>
  <si>
    <t>南山-上杭</t>
  </si>
  <si>
    <t>Y034360424</t>
  </si>
  <si>
    <t>标志标线处置172.8平方米，加装护栏警示诱导设施处置2597米，其他：标志牌34块，道口标柱44根，栏杆11米</t>
  </si>
  <si>
    <t>官桥-关门洞</t>
  </si>
  <si>
    <t>Y015360424</t>
  </si>
  <si>
    <t>标志标线处置57.6平方米，加装护栏警示诱导设施处置3151米，其他：标志牌67块，道口标柱88根</t>
  </si>
  <si>
    <t>河坪-仙桥</t>
  </si>
  <si>
    <t>Y092360424</t>
  </si>
  <si>
    <t>标志标线处置50.4平方米，加装护栏警示诱导设施处置2365米，其他：标志牌16块，道口标柱52根</t>
  </si>
  <si>
    <t>柏树下-黄龙</t>
  </si>
  <si>
    <t>Y096360424</t>
  </si>
  <si>
    <t>标志标线处置600平方米，加装护栏警示诱导设施处置2516米，其他：标志牌32块，道口标柱132根</t>
  </si>
  <si>
    <t>良塘-板山</t>
  </si>
  <si>
    <t>Y005360424</t>
  </si>
  <si>
    <t>标志标线处置48平方米，加装护栏警示诱导设施处置4472米，其他：标志牌108块，道口标柱48根</t>
  </si>
  <si>
    <t>余塅-书堂</t>
  </si>
  <si>
    <t>标志标线处置216平方米，加装护栏警示诱导设施处置2221米，其他：标志牌39块，道口标柱16根</t>
  </si>
  <si>
    <t>全丰-桃树</t>
  </si>
  <si>
    <t>Y100360424</t>
  </si>
  <si>
    <t>标志标线处置348平方米，其他：标志牌20块，道口标柱40根，栏杆10米</t>
  </si>
  <si>
    <t>朴田-东堰</t>
  </si>
  <si>
    <t>Y064360424</t>
  </si>
  <si>
    <t>标志标线处置19.2平方米，其他：标志牌10块，道口标柱24根，栏杆283米</t>
  </si>
  <si>
    <t>中塅-官桥村</t>
  </si>
  <si>
    <t>Y098360424</t>
  </si>
  <si>
    <t>标志标线处置124.8平方米，加装护栏警示诱导设施处置271米，其他：标志牌26块，道口标柱48根</t>
  </si>
  <si>
    <t>杨田-草坪</t>
  </si>
  <si>
    <t>Y072360424</t>
  </si>
  <si>
    <t>标志标线处置67.2平方米，其他：标志牌17块，道口标柱52根</t>
  </si>
  <si>
    <t>三溪口-东岭</t>
  </si>
  <si>
    <t>Y086360424</t>
  </si>
  <si>
    <t>修交字[2018]108号</t>
  </si>
  <si>
    <t>标志标线处置76.8米，加装护栏警示诱导设施处置196米，其他：增设标志牌12块</t>
  </si>
  <si>
    <t>桃坪-尚丰</t>
  </si>
  <si>
    <t>Y011360424</t>
  </si>
  <si>
    <t>标志标线处置346.8平方米，加装护栏警示诱导设施处置68米，其他：标志牌13块，道口标柱28根，栏杆36米</t>
  </si>
  <si>
    <t>石街-上奉集镇</t>
  </si>
  <si>
    <t>Y117360424</t>
  </si>
  <si>
    <t>标志标线处置756平方米，加装护栏警示诱导设施处置770米，其他：标志牌26块，道口标柱92根，栏杆21米</t>
  </si>
  <si>
    <t>罗溪-庙岭</t>
  </si>
  <si>
    <t>X810360424</t>
  </si>
  <si>
    <t>修交字〔2019〕45号</t>
  </si>
  <si>
    <t>标志标线处置19000米，交叉口综合处置10处，加装护栏警示诱导设施处置13000米，边坡、边沟或路域环境整治20处 15000立方米；</t>
  </si>
  <si>
    <t>三爷殿—东坑</t>
  </si>
  <si>
    <t>Y115360424</t>
  </si>
  <si>
    <t>修交字[2019]45号</t>
  </si>
  <si>
    <t>标志标线处置2200米，交叉口综合处置5处，加装护栏警示诱导设施处置2000米，</t>
  </si>
  <si>
    <t>杨坊—正源</t>
  </si>
  <si>
    <t>Y036360424</t>
  </si>
  <si>
    <t>增设交通标线211.2平方米，增设标牌33块，波形护栏878米，道口标注44根，栏杆19米</t>
  </si>
  <si>
    <t>沙锅里-尖角里</t>
  </si>
  <si>
    <t>Y030360424</t>
  </si>
  <si>
    <t>增设标线400平方米，标牌40块，诱导设施300米</t>
  </si>
  <si>
    <t>书堂-交车关</t>
  </si>
  <si>
    <t>Y033360424</t>
  </si>
  <si>
    <t>增设标线440平方米，道口标柱20根，标牌25块，波形护栏1800米</t>
  </si>
  <si>
    <t>厚家源-雪岭桥</t>
  </si>
  <si>
    <t>Y035360424</t>
  </si>
  <si>
    <t>增设标线800平方米，标牌30块，波形护栏2800米，道口标柱40根</t>
  </si>
  <si>
    <t>黄田里-茶舍</t>
  </si>
  <si>
    <t>Y048360424</t>
  </si>
  <si>
    <t>增设标线1040平方米，道口标柱36根，波形护栏3800米</t>
  </si>
  <si>
    <t>中南路至乌沙</t>
  </si>
  <si>
    <t>Y777360428</t>
  </si>
  <si>
    <t>都交字[2019]26号</t>
  </si>
  <si>
    <t>加装护栏警示诱导设施处置1295米，其他：标志牌10块。标线675.67平方米。道口桩12个。</t>
  </si>
  <si>
    <t>坂上至茅铺</t>
  </si>
  <si>
    <t>Y682360428</t>
  </si>
  <si>
    <t>都交字[2019]48号</t>
  </si>
  <si>
    <t>加装护栏警示诱导设施处置1345米，其他：凸面境1套。警示桩4个。轮廓标34个根</t>
  </si>
  <si>
    <t>大树至大沙</t>
  </si>
  <si>
    <t>X223360428</t>
  </si>
  <si>
    <t>都交字[2018]175号</t>
  </si>
  <si>
    <t>标志标线处置26706米，加装护栏警示诱导设施处置1384米，边坡、边沟或路域环境整治11处 877立方米；其他：标志标牌102块，道口桩200个，公里桩9个，百米桩79个</t>
  </si>
  <si>
    <t>张家山至芗溪</t>
  </si>
  <si>
    <t>X226360428</t>
  </si>
  <si>
    <t>都交字[2018]170号</t>
  </si>
  <si>
    <t>标志标线处置38106.6米，加装护栏警示诱导设施处置92米，边坡、边沟或路域环境整治27处 1847.8立方米；其他：百米桩、里程碑127个，警示桩128根、标志标牌90块</t>
  </si>
  <si>
    <t>官桥—春桥</t>
  </si>
  <si>
    <t>X218360428</t>
  </si>
  <si>
    <t>都交字[2018]176号</t>
  </si>
  <si>
    <t>标志标线处置17616米，加装护栏警示诱导设施处置416米，边坡、边沟或路域环境整治8处 725.1立方米；其他：标志标牌48块，警示桩48根，百米桩51个，公里桩6个</t>
  </si>
  <si>
    <t>丁峰至九山</t>
  </si>
  <si>
    <t>Y671360428</t>
  </si>
  <si>
    <t>都交字[2019]18</t>
  </si>
  <si>
    <t>标志标线处置标志牌32块。标线2084.7平方米，交叉口综合处置10处66根标桩处，加装护栏警示诱导设施处置546米，边坡、边沟或路域环境整治10处 4622.4立方米；其他：标线2084.7平方米。挡土墙528立方米</t>
  </si>
  <si>
    <t>枫树塘—芗溪</t>
  </si>
  <si>
    <t>X222360428</t>
  </si>
  <si>
    <t>都交字[2018]172号</t>
  </si>
  <si>
    <t>标志标线处置28182米，加装护栏警示诱导设施处置492米，边坡、边沟或路域环境整治9处 1247.5立方米；其他：警告警示牌43块，道口桩124根，百米桩83个，公里桩10个，防撞墩90米，警示墩30根</t>
  </si>
  <si>
    <t>春桥至凤山</t>
  </si>
  <si>
    <t>Y920360428</t>
  </si>
  <si>
    <t>都交字[2018]241号</t>
  </si>
  <si>
    <t>标志标线处置标志22块。标线786平方米，交叉口综合处置10处，加装护栏警示诱导设施处置140米，边坡、边沟或路域环境整治4处 1995.8立方米；</t>
  </si>
  <si>
    <t>文革桥至官桥</t>
  </si>
  <si>
    <t>Y764360428</t>
  </si>
  <si>
    <t>标志标线处置标志33块。标线1317平方米，交叉口综合处置15处，加装护栏警示诱导设施处置170米，边坡、边沟或路域环境整治6处 2868.7立方米；</t>
  </si>
  <si>
    <t>三周路—荷塘</t>
  </si>
  <si>
    <t>Y769360428</t>
  </si>
  <si>
    <t>都交字[2018]242号</t>
  </si>
  <si>
    <t>标志标线处置151.8㎡米，加装护栏警示诱导设施处置380米，其他：轮廓标56个，道口桩24根，减速垄31.4m</t>
  </si>
  <si>
    <t>西源至茭塘</t>
  </si>
  <si>
    <t>Y679360428</t>
  </si>
  <si>
    <t>标志标线处置标志39.标线1346.4米，交叉口综合处置9处，加装护栏警示诱导设施处置164米，边坡、边沟或路域环境整治3处 2073立方米；</t>
  </si>
  <si>
    <t>都中路—茅岭</t>
  </si>
  <si>
    <t>Y805360428</t>
  </si>
  <si>
    <t>标志标线处置240㎡米，加装护栏警示诱导设施处置530米，其他：轮廓标设置76个，道口桩56根，减速垄122.4m</t>
  </si>
  <si>
    <t>盘湖至箬堑</t>
  </si>
  <si>
    <t>Y884360428</t>
  </si>
  <si>
    <t>标志标线处置标志牌146块。标线431.85平方米，交叉口综合处置14处，加装护栏警示诱导设施处置300米，其他：轮廓标44个。减速垄70.8米。广角镜6套</t>
  </si>
  <si>
    <t>张岭至虎山</t>
  </si>
  <si>
    <t>Y715360428</t>
  </si>
  <si>
    <t>都交字[2018]261</t>
  </si>
  <si>
    <t>标志标线处置1358.671平方米，加装护栏警示诱导设施处置1010米，其他：标志牌24块，轮廓标178根，道口桩56根</t>
  </si>
  <si>
    <t>赵家至村委会</t>
  </si>
  <si>
    <t>Y896360428</t>
  </si>
  <si>
    <t>都交字[2018]265</t>
  </si>
  <si>
    <t>标志标线处置10块米，其他：减速垄44米，警示柱45根，道口桩28根，公里桩百米桩27块</t>
  </si>
  <si>
    <t>三周路—下湖</t>
  </si>
  <si>
    <t>Y821360428</t>
  </si>
  <si>
    <t>都交字[2018]280号</t>
  </si>
  <si>
    <t>加装护栏警示诱导设施处置237米，其他：轮廓标6根、凸面镜3套、警示柱4根</t>
  </si>
  <si>
    <t>官山至孟阳</t>
  </si>
  <si>
    <t>Y883360428</t>
  </si>
  <si>
    <t>都交字[2018]277号</t>
  </si>
  <si>
    <t>加装护栏警示诱导设施处置260米，其他：轮廓标8根</t>
  </si>
  <si>
    <t>大沙至横山</t>
  </si>
  <si>
    <t>Y685360428</t>
  </si>
  <si>
    <t>都交字[2019]47号</t>
  </si>
  <si>
    <t>其他：标志牌27块。道口桩32块。警示桩15根。减速垄60米里程碑3块。百米桩30块</t>
  </si>
  <si>
    <t>周上岭至付天宝</t>
  </si>
  <si>
    <t>Y643360428</t>
  </si>
  <si>
    <t>都交字[2019]46号</t>
  </si>
  <si>
    <t>加装护栏警示诱导设施处置100米，其他：标志牌31块。道口桩40根，警示桩20根减速垄100米。轮廓标10根里程碑3块。百米桩28块。</t>
  </si>
  <si>
    <t>土细路至北妙嘴</t>
  </si>
  <si>
    <t>Y791360428</t>
  </si>
  <si>
    <t>加装护栏警示诱导设施处置330米，其他：标志牌8块。道口桩24根，警示桩35根减速垄25米，轮廓标33根里程碑2块。百米桩18块</t>
  </si>
  <si>
    <t>下舍至伍家山</t>
  </si>
  <si>
    <t>Y780360428</t>
  </si>
  <si>
    <t>都交字[2018]269</t>
  </si>
  <si>
    <t>标志标线处置22块米，加装护栏警示诱导设施处置150米，其他：减速垄42米，警示桩161根，轮廓标19根，道口桩40根，公里桩百米桩27块</t>
  </si>
  <si>
    <t>张德县—陈家山</t>
  </si>
  <si>
    <t>Y700360428</t>
  </si>
  <si>
    <t>都交字[2018]281号</t>
  </si>
  <si>
    <t>加装护栏警示诱导设施处置365米，其他：轮廓标13根，警示柱4根</t>
  </si>
  <si>
    <t>新村—村部</t>
  </si>
  <si>
    <t>Y826360428</t>
  </si>
  <si>
    <t>加装护栏警示诱导设施处置248米，其他：轮廓标6根，警示柱4根</t>
  </si>
  <si>
    <t>变电站—虬门</t>
  </si>
  <si>
    <t>Y726360428</t>
  </si>
  <si>
    <t>加装护栏警示诱导设施处置1145米，其他：标志标牌4块、轮廓标39根、警示柱12根、凸面镜8套</t>
  </si>
  <si>
    <t>府前—茶山咀</t>
  </si>
  <si>
    <t>Y689360428</t>
  </si>
  <si>
    <t>都交字[2018]279号</t>
  </si>
  <si>
    <t>加装护栏警示诱导设施处置600米，其他：标志标牌6块，轮廓标17根，警示柱8根</t>
  </si>
  <si>
    <t>居委会至陈家舍</t>
  </si>
  <si>
    <t>Y847360428</t>
  </si>
  <si>
    <t>都交字[2018]278号</t>
  </si>
  <si>
    <t>加装护栏警示诱导设施处置324米米，</t>
  </si>
  <si>
    <t>大树至王家</t>
  </si>
  <si>
    <t>Y686360428</t>
  </si>
  <si>
    <t>加装护栏警示诱导设施处置630米，</t>
  </si>
  <si>
    <t>土目至伟舍</t>
  </si>
  <si>
    <t>Y877360428</t>
  </si>
  <si>
    <t>都交字[2018]273</t>
  </si>
  <si>
    <t>加装护栏警示诱导设施处置1195米，其他：标志标牌5块，轮廓标50根，道口桩12根，标线33平方米</t>
  </si>
  <si>
    <t>农科所至塘口</t>
  </si>
  <si>
    <t>Y681360428</t>
  </si>
  <si>
    <t>都交字[2018]277</t>
  </si>
  <si>
    <t>加装护栏警示诱导设施处置1065米，其他：标志标牌2块，轮廓标30根，警示桩4根</t>
  </si>
  <si>
    <t>路口至黄金</t>
  </si>
  <si>
    <t>Y806360428</t>
  </si>
  <si>
    <t>加装护栏警示诱导设施处置800米，其他：轮廓标22根，警示桩16根，标志标牌2块，凸面镜1套</t>
  </si>
  <si>
    <t>乡道至沙塘</t>
  </si>
  <si>
    <t>Y894360428</t>
  </si>
  <si>
    <t>都交字[2019]41号</t>
  </si>
  <si>
    <t>加装护栏警示诱导设施处置1000米，其他：标志牌5块。标线95平方米。轮廓标42根.道口桩12根</t>
  </si>
  <si>
    <t>西源至长溪</t>
  </si>
  <si>
    <t>Y680360428</t>
  </si>
  <si>
    <t>加装护栏警示诱导设施处置1050米，其他：标志标牌6块，轮廓标28根，</t>
  </si>
  <si>
    <t>徐埠至良种场</t>
  </si>
  <si>
    <t>Y612360428</t>
  </si>
  <si>
    <t>都交字[2018]260号</t>
  </si>
  <si>
    <t>标志标线处置995.84㎡米，加装护栏警示诱导设施处置335米，其他：标识标牌15块、轮廓标54根、道口桩44根</t>
  </si>
  <si>
    <t>吕玲至工业园</t>
  </si>
  <si>
    <t>Y781360428</t>
  </si>
  <si>
    <t>都交字[2018]262号</t>
  </si>
  <si>
    <t>标志标线处置515.99㎡米，加装护栏警示诱导设施处置184米，其他：标志标牌11块、轮廓标36根、道口桩24根</t>
  </si>
  <si>
    <t>北炎村至高家</t>
  </si>
  <si>
    <t>Y744360428</t>
  </si>
  <si>
    <t>标志标线处置827㎡米，加装护栏警示诱导设施处置466米，其他：标志标牌17块、轮廓标80根、道口桩52根</t>
  </si>
  <si>
    <t>横岭—竹林</t>
  </si>
  <si>
    <t>Y818360428</t>
  </si>
  <si>
    <t>都交字[2018]264号</t>
  </si>
  <si>
    <t>标志标线处置1137㎡米，加装护栏警示诱导设施处置3132米，其他：标志标牌22块、轮廓标446根、道口桩4根</t>
  </si>
  <si>
    <t>南万至麻园</t>
  </si>
  <si>
    <t>Y658360428</t>
  </si>
  <si>
    <t>标志标线处置7块米，加装护栏警示诱导设施处置580，米，其他：减速垄28米，轮廓标68个，警示桩110根，道口桩8根，公里桩百米桩24块</t>
  </si>
  <si>
    <t>上湾至彭家</t>
  </si>
  <si>
    <t>Y776360428</t>
  </si>
  <si>
    <t>都交字[2018]266号</t>
  </si>
  <si>
    <t>加装护栏警示诱导设施处置110米，其他：标志标牌25块、轮廓标13根、道口桩36根、百米桩30块、减速垄21米、警示柱200根</t>
  </si>
  <si>
    <t>竹林路至大垅</t>
  </si>
  <si>
    <t>Y733360428</t>
  </si>
  <si>
    <t>都交字[2018]267号</t>
  </si>
  <si>
    <t>加装护栏警示诱导设施处置150米，其他：标志标牌13块、轮廓标16根、道口桩40根、减速垄38.5米、警示柱30根、百米桩46块、公里桩5块</t>
  </si>
  <si>
    <t>轧花厂至大坝</t>
  </si>
  <si>
    <t>Y628360428</t>
  </si>
  <si>
    <t>都交字[2018]250号</t>
  </si>
  <si>
    <t>标志标线处置3882.016㎡米，加装护栏警示诱导设施处置2370米，</t>
  </si>
  <si>
    <t>新兴至赵家</t>
  </si>
  <si>
    <t>Y657360428</t>
  </si>
  <si>
    <t>标志标线处置440.06㎡米，加装护栏警示诱导设施处置136米，</t>
  </si>
  <si>
    <t>Y619360428</t>
  </si>
  <si>
    <t>加装护栏警示诱导设施处置1110米，其他：轮廓标35根，警示桩12根</t>
  </si>
  <si>
    <t>东山路至下双桥</t>
  </si>
  <si>
    <t>Y914360428</t>
  </si>
  <si>
    <t>加装护栏警示诱导设施处置436米，其他：轮廓标14根，警示桩12根</t>
  </si>
  <si>
    <t>蔡岭至大港</t>
  </si>
  <si>
    <t>X228360428</t>
  </si>
  <si>
    <t>都交字[2018]252</t>
  </si>
  <si>
    <t>标志标线处置13117米，交叉口综合处置45处，加装护栏警示诱导设施处置1446米，其他：轮廓标188根，公里桩百米桩132根，桥梁涵洞工程11座，绿化6083棵，路肩绿化29517.5平方米</t>
  </si>
  <si>
    <t>舍下至土目坝</t>
  </si>
  <si>
    <t>Y717360428</t>
  </si>
  <si>
    <t>都交字[2018]272</t>
  </si>
  <si>
    <t>加装护栏警示诱导设施处置4215米，其他：标志标牌26块，轮廓标176根，道口桩56根，标线143平方米</t>
  </si>
  <si>
    <t>土塘—官洞村</t>
  </si>
  <si>
    <t>Y731360428</t>
  </si>
  <si>
    <t>加装护栏警示诱导设施处置740米，其他：轮廓标23根，警示柱4根</t>
  </si>
  <si>
    <t>西干路—辉煌</t>
  </si>
  <si>
    <t>Y761360428</t>
  </si>
  <si>
    <t>加装护栏警示诱导设施处置185米，其他：轮廓标7根，警示柱4根</t>
  </si>
  <si>
    <t>红砖厂—汪家山</t>
  </si>
  <si>
    <t>Y699360428</t>
  </si>
  <si>
    <t>加装护栏警示诱导设施处置565米，其他：轮廓标16根，警示柱4根</t>
  </si>
  <si>
    <t>乡道—梅沙小学</t>
  </si>
  <si>
    <t>Y824360428</t>
  </si>
  <si>
    <t>加装护栏警示诱导设施处置310米，其他：轮廓标7根，警示柱4根</t>
  </si>
  <si>
    <t>大树至东风桥</t>
  </si>
  <si>
    <t>Y647360428</t>
  </si>
  <si>
    <t>加装护栏警示诱导设施处置510米，</t>
  </si>
  <si>
    <t>徐港至林场</t>
  </si>
  <si>
    <t>Y885360428</t>
  </si>
  <si>
    <t>加装护栏警示诱导设施处置2223米，其他：标志标牌8块，轮廓标93根，道口桩12根，标线33平方米</t>
  </si>
  <si>
    <t>辉辰至红桥</t>
  </si>
  <si>
    <t>Y639360428</t>
  </si>
  <si>
    <t>都交字[2018]274号</t>
  </si>
  <si>
    <t>加装护栏警示诱导设施处置900米，其他：标志标牌5块，轮廓标根38根，道口桩12根，标线44.12平方米</t>
  </si>
  <si>
    <t>左里至共大</t>
  </si>
  <si>
    <t>Y615360428</t>
  </si>
  <si>
    <t>都交字[2018]276号</t>
  </si>
  <si>
    <t>加装护栏警示诱导设施处置430米，其他：标志标牌7块，轮廓标18根，道口桩12根，标线55平方米</t>
  </si>
  <si>
    <t>三周路至南邹</t>
  </si>
  <si>
    <t>Y678360428</t>
  </si>
  <si>
    <t>加装护栏警示诱导设施处置1220米，其他：标线79平方米。标志牌9块。轮廓标51根.道口桩20根</t>
  </si>
  <si>
    <t>喆左路至谭家</t>
  </si>
  <si>
    <t>Y812360428</t>
  </si>
  <si>
    <t>加装护栏警示诱导设施处置100米，其他：标志牌12块。道口桩16根。警示桩45根，减速垄55米轮廓标10根里程碑1块，百米桩11根1</t>
  </si>
  <si>
    <t>江儒村至铁炉</t>
  </si>
  <si>
    <t>Y637360428</t>
  </si>
  <si>
    <t>都交字[2019]53号</t>
  </si>
  <si>
    <t>加装护栏警示诱导设施处置980米，其他：标志牌45块。标线312.9平方米。轮廓标137根.道口桩72根。百米桩。里程桩41块。减速垄79.5米</t>
  </si>
  <si>
    <t>舍下至铁炉湾</t>
  </si>
  <si>
    <t>Y719360428</t>
  </si>
  <si>
    <t>都交字[2019]17号</t>
  </si>
  <si>
    <t>其他：标线88平方米，标志牌10块，波形护栏628米，轮廓标26根，道口桩8根</t>
  </si>
  <si>
    <t>盐田至下舍</t>
  </si>
  <si>
    <t>Y860360428</t>
  </si>
  <si>
    <t>加装护栏警示诱导设施处置34米，其他：标志牌13块。标线798.81平方米。道口桩4个。</t>
  </si>
  <si>
    <t>和合路至彭内村</t>
  </si>
  <si>
    <t>Y794360428</t>
  </si>
  <si>
    <t>加装护栏警示诱导设施处置175米，其他：标志牌17块。道口桩52块。警示桩168根。减速垄65米轮廓标18根里程碑3块百米桩34块</t>
  </si>
  <si>
    <t>大沙至黄香</t>
  </si>
  <si>
    <t>加装护栏警示诱导设施处置260米，其他：标志牌14块。道口桩32根。警示桩85根。减速垄45米轮廓标26根里程碑3块，百米桩30块</t>
  </si>
  <si>
    <t>乡道至泗山</t>
  </si>
  <si>
    <t>Y823360428</t>
  </si>
  <si>
    <t>都交字[2019]27号</t>
  </si>
  <si>
    <t>加装护栏警示诱导设施处置90米，其他：标志牌22个。标线56.28平方米。轮廓标13根.减速垄11.8米。道口桩24根广角镜3套。百米桩6块。</t>
  </si>
  <si>
    <t>多宝至沙巷马</t>
  </si>
  <si>
    <t>Y730360428</t>
  </si>
  <si>
    <t>都交字[2019]25号</t>
  </si>
  <si>
    <t>加装护栏警示诱导设施处置510米，其他：警示桩4个。轮廓标19根，</t>
  </si>
  <si>
    <t>叶家港至雁垅村</t>
  </si>
  <si>
    <t>Y650360428</t>
  </si>
  <si>
    <t>都交字[2019]23号</t>
  </si>
  <si>
    <t>加装护栏警示诱导设施处置258米，其他：警示桩4个，轮廓标10根，挡土墙136立方米，</t>
  </si>
  <si>
    <t>左里至付桥</t>
  </si>
  <si>
    <t>Y787360428</t>
  </si>
  <si>
    <t>加装护栏警示诱导设施处置560米，其他：标志牌17块。道口桩32根。警示桩150根。减速垄30米。轮廓标56根里程碑2块百米桩26块</t>
  </si>
  <si>
    <t>南峰至余晃</t>
  </si>
  <si>
    <t>Y652360428</t>
  </si>
  <si>
    <t>都交字[2019]49号</t>
  </si>
  <si>
    <t>加装护栏警示诱导设施处置1160米，其他：标志牌8块。标线984.89平方米。道口桩12个</t>
  </si>
  <si>
    <t>黄山至马山</t>
  </si>
  <si>
    <t>Y636360428</t>
  </si>
  <si>
    <t>加装护栏警示诱导设施处置100米，其他：标志牌36块，道口桩44根，警示桩60根，减速垄100米轮廓标10根里程碑3块百米桩36块</t>
  </si>
  <si>
    <t>喆左路至庆胜</t>
  </si>
  <si>
    <t>Y811360428</t>
  </si>
  <si>
    <t>加装护栏警示诱导设施处置240米，其他：标志牌22块。道口桩24根，警示桩180根减速垄45米轮廓标24根里程碑4块百米桩36块根</t>
  </si>
  <si>
    <t>新枫至杨家</t>
  </si>
  <si>
    <t>Y724360428</t>
  </si>
  <si>
    <t>其他：标线99平方米，标志牌17块，波形护栏1498米，轮廓标62根道口桩24根</t>
  </si>
  <si>
    <t>宝功桥—陈家</t>
  </si>
  <si>
    <t>Y803360428</t>
  </si>
  <si>
    <t>加装护栏警示诱导设施处置500米，其他：轮廓标15根，警示柱4根</t>
  </si>
  <si>
    <t>游水谭—横渠村</t>
  </si>
  <si>
    <t>Y701360428</t>
  </si>
  <si>
    <t>加装护栏警示诱导设施处置578米，其他：轮廓标13根，警示柱4根</t>
  </si>
  <si>
    <t>景湖路—石家山</t>
  </si>
  <si>
    <t>Y762360428</t>
  </si>
  <si>
    <t>加装护栏警示诱导设施处置1300米，其他：标志标牌6块、轮廓标34根、警示柱12根</t>
  </si>
  <si>
    <t>三铁路—铸山</t>
  </si>
  <si>
    <t>Y831360428</t>
  </si>
  <si>
    <t>加装护栏警示诱导设施处置380米，其他：轮廓标11根，警示柱4根</t>
  </si>
  <si>
    <t>桥岭至中学</t>
  </si>
  <si>
    <t>Y892360428</t>
  </si>
  <si>
    <t>加装护栏警示诱导设施处置510米，其他：标志标牌14块，轮廓标13根，标线39,53平方米，警示桩8根，凸面境6套</t>
  </si>
  <si>
    <t>北多路至松峦</t>
  </si>
  <si>
    <t>Y789360428</t>
  </si>
  <si>
    <t>加装护栏警示诱导设施处置778米，其他：标志牌32块。道口桩68根。警示桩87根，减速垄35米。轮廓标85根里程碑3块，百米桩27块。</t>
  </si>
  <si>
    <t>长山街至周家</t>
  </si>
  <si>
    <t>Y849360428</t>
  </si>
  <si>
    <t>加装护栏警示诱导设施处置740米，其他：标志牌22块。标线1917.44平方米。道口桩24个。</t>
  </si>
  <si>
    <t>都蔡线至杨岭</t>
  </si>
  <si>
    <t>Y708360428</t>
  </si>
  <si>
    <t>加装护栏警示诱导设施处置564米，其他：警示桩4个，轮廓标25根，挡土墙145立方米</t>
  </si>
  <si>
    <t>左里至城山</t>
  </si>
  <si>
    <t>Y788360428</t>
  </si>
  <si>
    <t>加装护栏警示诱导设施处置750米，其他：标志标牌12块，轮廓标31根，道口桩12根，标线121平方米</t>
  </si>
  <si>
    <t>乡道—詹家山</t>
  </si>
  <si>
    <t>Y751360428</t>
  </si>
  <si>
    <t>加装护栏警示诱导设施处置360米，其他：标志标牌2块，轮廓标11根，警示柱4根</t>
  </si>
  <si>
    <t>多宝至北陈</t>
  </si>
  <si>
    <t>Y621360428</t>
  </si>
  <si>
    <t>都交字[2018]275号</t>
  </si>
  <si>
    <t>加装护栏警示诱导设施处置150米，其他：标志标牌9块，轮廓标6根，道口桩12根，标线132平方米</t>
  </si>
  <si>
    <t>夏家山至周家山</t>
  </si>
  <si>
    <t>Y916360428</t>
  </si>
  <si>
    <t>加装护栏警示诱导设施处置700米，其他：标志标牌9块，轮廓标29根，道口桩4根，标线33.09平方米</t>
  </si>
  <si>
    <t>袁家至灿山</t>
  </si>
  <si>
    <t>Y718360428</t>
  </si>
  <si>
    <t>加装护栏警示诱导设施处置430米，其他：标志标牌13块，轮廓标18,根，道口桩16根，标线77平方米</t>
  </si>
  <si>
    <t>阳储至樵山</t>
  </si>
  <si>
    <t>Y642360428</t>
  </si>
  <si>
    <t>加装护栏警示诱导设施处置360米，其他：标志标牌7块，轮廓标15根，道口桩24根，标线33平方米</t>
  </si>
  <si>
    <t>三周路至左桥</t>
  </si>
  <si>
    <t>Y833360428</t>
  </si>
  <si>
    <t>加装护栏警示诱导设施处置183米，其他：轮廓标7根，警示桩4根</t>
  </si>
  <si>
    <t>喆左路至蒲塘</t>
  </si>
  <si>
    <t>Y810360428</t>
  </si>
  <si>
    <t>加装护栏警示诱导设施处置450米，其他：标志标牌2块，轮廓标19根，道口桩4根</t>
  </si>
  <si>
    <t>都中路至任家咀</t>
  </si>
  <si>
    <t>Y845360428</t>
  </si>
  <si>
    <t>其他：标志牌6块。道口桩8根。警示桩60根。减速垄15米百米桩8块</t>
  </si>
  <si>
    <t>大港至龙圳</t>
  </si>
  <si>
    <t>Y859360428</t>
  </si>
  <si>
    <t>加装护栏警示诱导设施处置44米，其他：标志牌19块。标线1036.72平方米。道口桩20个</t>
  </si>
  <si>
    <t>路口—马矶山</t>
  </si>
  <si>
    <t>Y785360428</t>
  </si>
  <si>
    <t>都交字[2018]258号</t>
  </si>
  <si>
    <t>标志标线处置584㎡米，加装护栏警示诱导设施处置556米，其他：标识标牌9块、轮廓标76根、道口桩12根</t>
  </si>
  <si>
    <t>虎山至张家</t>
  </si>
  <si>
    <t>Y710360428</t>
  </si>
  <si>
    <t>标志标线处置2118.29米，加装护栏警示诱导设施处置776米，其他：标志牌35块，轮廓标133根，道口桩64根，路肩挡土墙117米</t>
  </si>
  <si>
    <t>徐刘路至韩田村委</t>
  </si>
  <si>
    <t>Y757360428</t>
  </si>
  <si>
    <t>都交字[2018]259号</t>
  </si>
  <si>
    <t>标志标线处置605.34㎡米，加装护栏警示诱导设施处置666米，</t>
  </si>
  <si>
    <t>张岭至凤凰</t>
  </si>
  <si>
    <t>Y713360428</t>
  </si>
  <si>
    <t>标志标线处置839.27平方米，加装护栏警示诱导设施处置300米，其他：标志牌13块，轮廓标53根，道口桩32根，路肩挡土墙28米</t>
  </si>
  <si>
    <t>粮油所至平塘寺</t>
  </si>
  <si>
    <t>标志标线处置1593.21㎡米，加装护栏警示诱导设施处置871米，其他：标志标牌21块、轮廓标153根、道口桩60根、路肩挡墙22米</t>
  </si>
  <si>
    <t>官桥至子云村部</t>
  </si>
  <si>
    <t>Y813360428</t>
  </si>
  <si>
    <t>标志标线处置845.09㎡米，加装护栏警示诱导设施处置632米，其他：标识标牌15块、轮廓标107根，道口桩26根、路肩墙50米</t>
  </si>
  <si>
    <t>路口至黄岗塘</t>
  </si>
  <si>
    <t>Y784360428</t>
  </si>
  <si>
    <t>标志标线处置621.6㎡米，加装护栏警示诱导设施处置346米，其他：标志标牌13块、轮廓标54根、道口桩16根、路肩挡墙20米</t>
  </si>
  <si>
    <t>狮山至长垅</t>
  </si>
  <si>
    <t>Y899360428</t>
  </si>
  <si>
    <t>加装护栏警示诱导设施处置49米，其他：标志牌9个。标线789.4平方米。道口桩20个</t>
  </si>
  <si>
    <t>都蔡线至卓山村</t>
  </si>
  <si>
    <t>Y864360428</t>
  </si>
  <si>
    <t>加装护栏警示诱导设施处置83米，其他：警示桩4个，轮廓标4根，挡土墙108立方米，</t>
  </si>
  <si>
    <t>子桥村至夏家山</t>
  </si>
  <si>
    <t>Y856360428</t>
  </si>
  <si>
    <t>加装护栏警示诱导设施处置350米，其他：警示桩4个，轮廓标10根，</t>
  </si>
  <si>
    <t>都中路至阳光</t>
  </si>
  <si>
    <t>Y683360428</t>
  </si>
  <si>
    <t>加装护栏警示诱导设施处置324米，其他：轮廓标10根，</t>
  </si>
  <si>
    <t>红水塘至新家坂</t>
  </si>
  <si>
    <t>Y778360428</t>
  </si>
  <si>
    <t>都交字[2018]268号</t>
  </si>
  <si>
    <t>加装护栏警示诱导设施处置180米，其他：标志标牌26块、轮廓标22根、道口桩28根、减速垄28米、警示柱17根、百米桩41块、公里桩4块</t>
  </si>
  <si>
    <t>阳峰街—阳峰村</t>
  </si>
  <si>
    <t>Y688360428</t>
  </si>
  <si>
    <t>加装护栏警示诱导设施处置1330米，其他：标志标牌8块，轮廓标44根，挡土墙262m3，警示柱12根</t>
  </si>
  <si>
    <t>苏山至土目</t>
  </si>
  <si>
    <t>Y887360428</t>
  </si>
  <si>
    <t>都交字[2018]272号</t>
  </si>
  <si>
    <t>加装护栏警示诱导设施处置1104米，其他：标志牌5块，轮廓标16根，标线44平方米。</t>
  </si>
  <si>
    <t>府前—屏峰</t>
  </si>
  <si>
    <t>Y893360428</t>
  </si>
  <si>
    <t>加装护栏警示诱导设施处置735米，其他：标志标牌6块，轮廓标18根，警示柱12根</t>
  </si>
  <si>
    <t>古岭至坂上</t>
  </si>
  <si>
    <t>Y640360428</t>
  </si>
  <si>
    <t>加装护栏警示诱导设施处置500米，其他：轮廓标21根，道口桩4根，标志标牌4块，标线66平方米</t>
  </si>
  <si>
    <t>村委至袁多路</t>
  </si>
  <si>
    <t>都交字[2018]275</t>
  </si>
  <si>
    <t>加装护栏警示诱导设施处置740米，其他：标志标牌13块轮廓标31根，道口桩12根，标线110平方米</t>
  </si>
  <si>
    <t>坂上雷至黄梅</t>
  </si>
  <si>
    <t>Y690360428</t>
  </si>
  <si>
    <t>都交字[2019]24号</t>
  </si>
  <si>
    <t>加装护栏警示诱导设施处置520米，其他：警示桩4个，挡土墙131立方米，轮廓标21根</t>
  </si>
  <si>
    <t>桂花桥至张家</t>
  </si>
  <si>
    <t>Y698360428</t>
  </si>
  <si>
    <t>都交字[2019]39号</t>
  </si>
  <si>
    <t>标志标线处置1米，加装护栏警示诱导设施处置853米，涉及路线参数调整的土建工程4处 73立方米；</t>
  </si>
  <si>
    <t>都蔡路至铺里</t>
  </si>
  <si>
    <t>Y732360428</t>
  </si>
  <si>
    <t>都交字[2019]40号</t>
  </si>
  <si>
    <t>加装护栏警示诱导设施处置1085米，其他：轮廓标27根.道口桩14根</t>
  </si>
  <si>
    <t>张岭至幸福</t>
  </si>
  <si>
    <t>Y620360428</t>
  </si>
  <si>
    <t>都交字[2019]42号</t>
  </si>
  <si>
    <t>加装护栏警示诱导设施处置657米，其他：交通标志牌53块。警示灯路栏6个。标志牌23块。涵洞3道24米。防护与加固工程6387.7立方米加固</t>
  </si>
  <si>
    <t>土桥村至马咀村</t>
  </si>
  <si>
    <t>Y694360428</t>
  </si>
  <si>
    <t>加装护栏警示诱导设施处置1345米，其他：警示桩8个。挡土墙278立方米。轮廓标37根</t>
  </si>
  <si>
    <t>土塘至冯坊</t>
  </si>
  <si>
    <t>Y799360428</t>
  </si>
  <si>
    <t>加装护栏警示诱导设施处置316米，其他：警示桩4个，轮廓标8根，</t>
  </si>
  <si>
    <t>黄土咀—陶珠山</t>
  </si>
  <si>
    <t>Y624360428</t>
  </si>
  <si>
    <t>加装护栏警示诱导设施处置595米，其他：轮廓标17根、凸面镜2套、警示柱8根</t>
  </si>
  <si>
    <t>茶场至阳储</t>
  </si>
  <si>
    <t>Y644360428</t>
  </si>
  <si>
    <t>加装护栏警示诱导设施处置1820米，其他：标志标牌11块，轮廓标76根，道口桩20根，标线33平方米</t>
  </si>
  <si>
    <t>多宝至蔣公岭</t>
  </si>
  <si>
    <t>Y632360428</t>
  </si>
  <si>
    <t>加装护栏警示诱导设施处置1280米，其他：标志标牌10块，轮廓标53根，道口桩16根，标线110平方米</t>
  </si>
  <si>
    <t>左里至蚌埠</t>
  </si>
  <si>
    <t>Y630360428</t>
  </si>
  <si>
    <t>加装护栏警示诱导设施处置940米，其他：标志标牌10块，轮廓标39根，道口桩12根，标线66平方米</t>
  </si>
  <si>
    <t>白辉至郭家</t>
  </si>
  <si>
    <t>Y873360428</t>
  </si>
  <si>
    <t>加装护栏警示诱导设施处置1130米，其他：标志标牌6块，轮廓标14根，道口桩8根，标线66平方米</t>
  </si>
  <si>
    <t>七角至细桥</t>
  </si>
  <si>
    <t>Y622360428</t>
  </si>
  <si>
    <t>加装护栏警示诱导设施处置2155米，其他：标志标牌13块，轮廓标90根，道口桩44根，标线77平方米</t>
  </si>
  <si>
    <t>苏山至流芳</t>
  </si>
  <si>
    <t>Y814360428</t>
  </si>
  <si>
    <t>其他：标线77平方米。标志牌6块。轮廓标25根，.道口桩12根，波形护栏590米</t>
  </si>
  <si>
    <t>北山至团山</t>
  </si>
  <si>
    <t>Y635360428</t>
  </si>
  <si>
    <t>加装护栏警示诱导设施处置410米，其他：标志牌31块。道口桩52根。警示桩638根。减速垄105米。轮廓标47根里程碑7块。百米桩63块</t>
  </si>
  <si>
    <t>Y854360428</t>
  </si>
  <si>
    <t>加装护栏警示诱导设施处置316米，其他：警示桩4个。轮廓标8根，</t>
  </si>
  <si>
    <t>东风至北炎</t>
  </si>
  <si>
    <t>Y743360428</t>
  </si>
  <si>
    <t>标志标线处置982.26平方米，加装护栏警示诱导设施处置552米，其他：标志牌17块，轮廓标99根，道口桩44根，路肩挡土墙50米</t>
  </si>
  <si>
    <t>农技站至云步</t>
  </si>
  <si>
    <t>Y705360428</t>
  </si>
  <si>
    <t>标志标线处置1455.75㎡米，加装护栏警示诱导设施处置743米，其他：标志标牌25块、轮廓标220根、道口桩24根</t>
  </si>
  <si>
    <t>北炎至田民</t>
  </si>
  <si>
    <t>Y709360428</t>
  </si>
  <si>
    <t>标志标线处置1057.79㎡米，加装护栏警示诱导设施处置2986米，其他：标志标牌21块、轮廓标404根、道口桩56根、路肩墙136米</t>
  </si>
  <si>
    <t>铺里至县乌矿</t>
  </si>
  <si>
    <t>Y858360428</t>
  </si>
  <si>
    <t>加装护栏警示诱导设施处置378米，其他：轮廓标9根，警示柱4根</t>
  </si>
  <si>
    <t>四村路至方家咀</t>
  </si>
  <si>
    <t>Y865360428</t>
  </si>
  <si>
    <t>加装护栏警示诱导设施处置530米，其他：标志标牌3块，轮廓标22根，道口桩16根，标线33平方米</t>
  </si>
  <si>
    <t>大沙至南垅</t>
  </si>
  <si>
    <t>Y846360428</t>
  </si>
  <si>
    <t>加装护栏警示诱导设施处置518米，其他：轮廓标17根</t>
  </si>
  <si>
    <t>杨八里至春西路</t>
  </si>
  <si>
    <t>Y759360428</t>
  </si>
  <si>
    <t>都交字[2018]258</t>
  </si>
  <si>
    <t>标志标线处置1355.39平方米，加装护栏警示诱导设施处置782米，其他：标志牌26块，轮廓标142根，道口桩60根，路肩挡土墙32米</t>
  </si>
  <si>
    <t>下街头至陆家</t>
  </si>
  <si>
    <t>Y703360428</t>
  </si>
  <si>
    <t>标志标线处置427㎡米，加装护栏警示诱导设施处置30米，其他：标志标牌10块、轮廓桩6根、道口桩32根</t>
  </si>
  <si>
    <t>张岭中小至吕岭</t>
  </si>
  <si>
    <t>Y711360428</t>
  </si>
  <si>
    <t>标志标线处置1337.03平方米，加装护栏警示诱导设施处置552米，其他：标志牌22块，轮廓标93根，道口桩52根，路肩挡土墙70米</t>
  </si>
  <si>
    <t>大队至黄家</t>
  </si>
  <si>
    <t>Y753360428</t>
  </si>
  <si>
    <t>标志标线处置411米，加装护栏警示诱导设施处置76米，其他：标志牌12块，轮廓标15根，道口桩20根，路肩挡土墙44米</t>
  </si>
  <si>
    <t>中学至徐学</t>
  </si>
  <si>
    <t>Y677360428</t>
  </si>
  <si>
    <t>标志标线处置627.17㎡米，加装护栏警示诱导设施处置754米，其他：标志标牌15块、轮廓标114根、道口桩24根、路肩挡土墙8米</t>
  </si>
  <si>
    <t>大路岭—信和</t>
  </si>
  <si>
    <t>Y695360428</t>
  </si>
  <si>
    <t>加装护栏警示诱导设施处置615米，其他：轮廓标21根，警示柱4根</t>
  </si>
  <si>
    <t>前头份至沙塘</t>
  </si>
  <si>
    <t>Y659360428</t>
  </si>
  <si>
    <t>加装护栏警示诱导设施处置132米，其他：标志牌13块。标线1460.36平方米。道口桩16个。</t>
  </si>
  <si>
    <t>团子口至多金路</t>
  </si>
  <si>
    <t>Y876360428</t>
  </si>
  <si>
    <t>加装护栏警示诱导设施处置968米，其他：警示桩4个，挡土墙278立方米，轮廓标32根</t>
  </si>
  <si>
    <t>排山至刘山</t>
  </si>
  <si>
    <t>Y614360428</t>
  </si>
  <si>
    <t>加装护栏警示诱导设施处置380米，其他：警示桩4个，轮廓标10根，</t>
  </si>
  <si>
    <t>狮山至土塘</t>
  </si>
  <si>
    <t>Y664360428</t>
  </si>
  <si>
    <t>加装护栏警示诱导设施处置200米，其他：标志标牌8块、轮廓标25根、道口桩4根、百米桩24块、减速垄31.5米、警示柱35根</t>
  </si>
  <si>
    <t>石峰村委至郭家山</t>
  </si>
  <si>
    <t>Y801360428</t>
  </si>
  <si>
    <t>标志标线处置24块米，加装护栏警示诱导设施处置280米，其他：减速垄40米，轮廓标33根，口桩道22块，警示桩131根，公里桩百米桩24</t>
  </si>
  <si>
    <t>都中路至陈家舍</t>
  </si>
  <si>
    <t>Y798360428</t>
  </si>
  <si>
    <t>加装护栏警示诱导设施处置90米，其他：标志标牌11块、轮廓标10根、道口桩16根、百米桩26块、减速垄16米、警示柱10根</t>
  </si>
  <si>
    <t>屠夫岭至肖家坂</t>
  </si>
  <si>
    <t>Y779360428</t>
  </si>
  <si>
    <t>其他：标志标牌6块、道口桩20根、减速垄18米、百米桩20块、公里桩2块</t>
  </si>
  <si>
    <t>都中路至港西</t>
  </si>
  <si>
    <t>Y770360428</t>
  </si>
  <si>
    <t>加装护栏警示诱导设施处置110米，其他：标志标牌25块、轮廓标14根、道口桩40根、减速垄63米、警示柱63根、百米桩35块、公里桩3块</t>
  </si>
  <si>
    <t>读书坂至红水塘</t>
  </si>
  <si>
    <t>Y773360428</t>
  </si>
  <si>
    <t>其他：标志标牌20块、道口桩28根、减速垄16米、警示柱13根、百米桩15块、公里桩1块</t>
  </si>
  <si>
    <t>信和—常山</t>
  </si>
  <si>
    <t>Y691360428</t>
  </si>
  <si>
    <t>加装护栏警示诱导设施处置560米，其他：轮廓标17根，警示柱4根</t>
  </si>
  <si>
    <t>冯家坂</t>
  </si>
  <si>
    <t>Y697360428</t>
  </si>
  <si>
    <t>红桥至青水</t>
  </si>
  <si>
    <t>Y808360428</t>
  </si>
  <si>
    <t>加装护栏警示诱导设施处置1410米，其他：标志标牌12块，轮廓标59根，道口桩36根，标线121平方米</t>
  </si>
  <si>
    <t>东风桥至七角</t>
  </si>
  <si>
    <t>Y611360428</t>
  </si>
  <si>
    <t>加装护栏警示诱导设施处置392米，其他：标志标牌12块，轮廓标10根，警示桩12根</t>
  </si>
  <si>
    <t>林九—马山</t>
  </si>
  <si>
    <t>Y728360428</t>
  </si>
  <si>
    <t>加装护栏警示诱导设施处置412米，其他：轮廓标12根，警示柱4根</t>
  </si>
  <si>
    <t>北多路至矶湖水产场</t>
  </si>
  <si>
    <t>Y790360428</t>
  </si>
  <si>
    <t>加装护栏警示诱导设施处置2043米，其他：标志标牌11块，轮廓标85根，道口桩24根，标线66.15平方米</t>
  </si>
  <si>
    <t>黄坡至竹峦</t>
  </si>
  <si>
    <t>Y656360428</t>
  </si>
  <si>
    <t>加装护栏警示诱导设施处置24米，其他：标志牌18块。标线1655.85平方米。道口桩32根。</t>
  </si>
  <si>
    <t>丁峰至金家山</t>
  </si>
  <si>
    <t>Y672360428</t>
  </si>
  <si>
    <t>加装护栏警示诱导设施处置830米，其他：警示桩4个，挡土墙350立方米，轮廓标23根</t>
  </si>
  <si>
    <t>袁多路至草塘</t>
  </si>
  <si>
    <t>Y871360428</t>
  </si>
  <si>
    <t>加装护栏警示诱导设施处置160米，其他：标志标牌7块，轮廓标根7根，道口桩12根，标线44平方米</t>
  </si>
  <si>
    <t>狮山至西边山</t>
  </si>
  <si>
    <t>Y797360428</t>
  </si>
  <si>
    <t>标志标线处置1米，加装护栏警示诱导设施处置219米，其他：轮廓标8根，警示桩4根</t>
  </si>
  <si>
    <t>杨梓至杭桥</t>
  </si>
  <si>
    <t>X215360428</t>
  </si>
  <si>
    <t>都交字[2019]38号</t>
  </si>
  <si>
    <t>加装护栏警示诱导设施处置784米，其他：标志牌52块。标线3960.25平方米。桥梁立面标记235.2平方米，道口桩252根，路基工程10.492公里。防护加固1659米。挡土墙759.1立方米路树修剪2314株，公里桩、百米桩105块，种植红叶石楠3897株。</t>
  </si>
  <si>
    <t>黄岗至汪家山</t>
  </si>
  <si>
    <t>Y804360428</t>
  </si>
  <si>
    <t>加装护栏警示诱导设施处置382米，其他：轮廓标10根，警示桩4根</t>
  </si>
  <si>
    <t>段镇至外楼</t>
  </si>
  <si>
    <t>Y693360428</t>
  </si>
  <si>
    <t>加装护栏警示诱导设施处置101米，其他：警示桩4个，挡土墙194立方米，轮廓标4根</t>
  </si>
  <si>
    <t>都蔡路至古楼</t>
  </si>
  <si>
    <t>Y809360428</t>
  </si>
  <si>
    <t>加装护栏警示诱导设施处置1800米，其他：标志标牌12块，轮廓标75根，道口桩36根，标线77平方米，</t>
  </si>
  <si>
    <t>左大路至双明</t>
  </si>
  <si>
    <t>Y874360428</t>
  </si>
  <si>
    <t>加装护栏警示诱导设施处置990米，其他：标志标牌8块，轮廓标41根，道口桩12根，标线88平方米</t>
  </si>
  <si>
    <t>左里至多宝</t>
  </si>
  <si>
    <t>Y629360428</t>
  </si>
  <si>
    <t>加装护栏警示诱导设施处置2140米，其他：标志标牌20块，轮廓标89根，道口桩28根，标线232平方米</t>
  </si>
  <si>
    <t>汪家—龙筋</t>
  </si>
  <si>
    <t>Y827360428</t>
  </si>
  <si>
    <t>加装护栏警示诱导设施处置376米，其他：轮廓标11根，警示柱12根</t>
  </si>
  <si>
    <t>茅岭至西湖</t>
  </si>
  <si>
    <t>Y835360428</t>
  </si>
  <si>
    <t>加装护栏警示诱导设施处置350米，其他：标志标牌2块，轮廓标10根，警示桩4根，凸面镜1套</t>
  </si>
  <si>
    <t>桔园至老屋</t>
  </si>
  <si>
    <t>Y645360428</t>
  </si>
  <si>
    <t>加装护栏警示诱导设施处置1200米，其他：标志标牌11块，轮廓标50根，道口桩24根，标线66平方米</t>
  </si>
  <si>
    <t>多蔣路至金沙</t>
  </si>
  <si>
    <t>Y760360428</t>
  </si>
  <si>
    <t>加装护栏警示诱导设施处置1120米，其他：标志标牌6块，轮廓标47根，道口桩8根，标线66平方米</t>
  </si>
  <si>
    <t>路口至堰上</t>
  </si>
  <si>
    <t>Y783360428</t>
  </si>
  <si>
    <t>其他：标志牌21块。道口桩28根。警示桩163根。减速垄40米。波形护栏70米轮轮廓标根7个里程碑2块，百米桩23块</t>
  </si>
  <si>
    <t>石咀桥至石树下</t>
  </si>
  <si>
    <t>Y646360428</t>
  </si>
  <si>
    <t>加装护栏警示诱导设施处置1060米，其他：标志牌50块道口桩132根警示桩80根减速垄160米轮廓标265根里程碑7块百米桩64块块</t>
  </si>
  <si>
    <t>刘山至小河</t>
  </si>
  <si>
    <t>Y649360428</t>
  </si>
  <si>
    <t>加装护栏警示诱导设施处置450米，其他：标志标牌32块、轮廓标50根、道口桩52根、减速垄63米、警示柱16根、百米桩34块、公里桩3块</t>
  </si>
  <si>
    <t>陈苏至色陈畈</t>
  </si>
  <si>
    <t>Y716360428</t>
  </si>
  <si>
    <t>加装护栏警示诱导设施处置1655米，其他：标志标牌11块，轮廓标69根，道口桩24根，标线66平方米</t>
  </si>
  <si>
    <t>新村-清谭畈</t>
  </si>
  <si>
    <t>Y070360426</t>
  </si>
  <si>
    <t>德交公字[2018] 24号</t>
  </si>
  <si>
    <t>交叉口综合处置80处，加装护栏警示诱导设施处置440米，边坡、边沟或路域环境整治8处 836立方米；其他：标志牌14块，减速垄48米，里程碑2块，百米桩24块，行车标线970.9平方米</t>
  </si>
  <si>
    <t>石桥-河东</t>
  </si>
  <si>
    <t>Y010360426</t>
  </si>
  <si>
    <t>德交公字[2018] 23号</t>
  </si>
  <si>
    <t>交叉口综合处置48处，边坡、边沟或路域环境整治10处 932立方米；其他：标志牌23块，减速垄55米，里程碑3块，百米桩35块</t>
  </si>
  <si>
    <t>大畈王-丰林镇</t>
  </si>
  <si>
    <t>Y498360426</t>
  </si>
  <si>
    <t>德交公字[2018] 21号</t>
  </si>
  <si>
    <t>交叉口综合处置36处，加装护栏警示诱导设施处置95米，边坡、边沟或路域环境整治8处 840立方米；其他：标志牌18块，减速垄60米，里程碑2块，百米桩24块</t>
  </si>
  <si>
    <t>丰林-紫荆</t>
  </si>
  <si>
    <t>交叉口综合处置28处，加装护栏警示诱导设施处置80米，边坡、边沟或路域环境整治5处 496立方米；其他：标志牌14块，减速垄31.5米，里程碑1块，百米桩14块</t>
  </si>
  <si>
    <t>黄桶-白云</t>
  </si>
  <si>
    <t>Y027360426</t>
  </si>
  <si>
    <t>交叉口综合处置16处，加装护栏警示诱导设施处置370米，边坡、边沟或路域环境整治11处 1104立方米；其他：标志牌14块，减速垄40米，示警柱12个，里程碑3块，百米桩31块</t>
  </si>
  <si>
    <t>白水-九井</t>
  </si>
  <si>
    <t>Y503360426</t>
  </si>
  <si>
    <t>德交公字[2018] 20号</t>
  </si>
  <si>
    <t>交叉口综合处置116处，加装护栏警示诱导设施处置500米，边坡、边沟或路域环境整治50处 4600立方米；其他：标志牌64块，减速垄63米，示警柱1463个，里程碑11块，百米桩104块</t>
  </si>
  <si>
    <t>车桥-白羊</t>
  </si>
  <si>
    <t>Y022360426</t>
  </si>
  <si>
    <t>交叉口综合处置80处，加装护栏警示诱导设施处置440米，边坡、边沟或路域环境整治30处 2800立方米；其他：标志牌57块，减速垄35米，示警柱182个，里程碑7块，百米桩63块</t>
  </si>
  <si>
    <t>共青-德安</t>
  </si>
  <si>
    <t>X817360426</t>
  </si>
  <si>
    <t>德交公字[2018] 19号</t>
  </si>
  <si>
    <t>交叉口综合处置44处，其他：标志牌18块，里程碑1块，百米桩11块，道路标线416平方米</t>
  </si>
  <si>
    <t>黄高线-罗桥</t>
  </si>
  <si>
    <t>Y513360426</t>
  </si>
  <si>
    <t>德交公字[2018] 22号</t>
  </si>
  <si>
    <t>交叉口综合处置16处，加装护栏警示诱导设施处置170米，边坡、边沟或路域环境整治7处 672立方米；其他：标志牌14块，减速垄31.5米，里程碑2块，百米桩19块，道路标线630平方米</t>
  </si>
  <si>
    <t>高塘-长垄</t>
  </si>
  <si>
    <t>交叉口综合处置76处，加装护栏警示诱导设施处置820米，边坡、边沟或路域环境整治37处 3560立方米；其他：标志牌40块，减速垄71.5米，示警柱8个，里程碑8块，百米桩81块</t>
  </si>
  <si>
    <t>顾田-后田</t>
  </si>
  <si>
    <t>Y025360426</t>
  </si>
  <si>
    <t>交叉口综合处置20处，加装护栏警示诱导设施处置200米，边坡、边沟或路域环境整治7处 760立方米；其他：标志牌13块，减速垄18米，里程碑1块，百米桩18块，道路标线570平方米</t>
  </si>
  <si>
    <t>潘坊-车桥</t>
  </si>
  <si>
    <t>交叉口综合处置112处，加装护栏警示诱导设施处置450米，边坡、边沟或路域环境整治35处 3520立方米；其他：标志牌62块，减速垄56米，示警柱772个，里程碑9块，百米桩79块</t>
  </si>
  <si>
    <t>屏峰-五台山</t>
  </si>
  <si>
    <t>Y020360426</t>
  </si>
  <si>
    <t>交叉口综合处置8处，加装护栏警示诱导设施处置250米，边坡、边沟或路域环境整治11处 1140立方米；其他：标志牌12块，减速垄24.5米，示警柱757个，里程碑3块，百米桩43块</t>
  </si>
  <si>
    <t>316国道-车桥镇</t>
  </si>
  <si>
    <t>Y030360426</t>
  </si>
  <si>
    <t>交叉口综合处置32处，加装护栏警示诱导设施处置167米，边坡、边沟或路域环境整治5处 484立方米；其他：标志牌8块，减速垄13米，里程碑1块，百米桩14块</t>
  </si>
  <si>
    <t>九里-八一</t>
  </si>
  <si>
    <t>Y486360426</t>
  </si>
  <si>
    <t>交叉口综合处置36处，加装护栏警示诱导设施处置390米，边坡、边沟或路域环境整治11处 1076立方米；其他：标志牌23块，减速垄22.5米，示警柱8个，里程碑2块，百米桩24块</t>
  </si>
  <si>
    <t>宝塔-熊家</t>
  </si>
  <si>
    <t>Y024360426</t>
  </si>
  <si>
    <t>交叉口综合处置8处，加装护栏警示诱导设施处置294米，边坡、边沟或路域环境整治5处 512立方米；其他：标志牌9块，减速垄21米，示警柱24个，里程碑1块，百米桩15块，道路标线480平方米</t>
  </si>
  <si>
    <t>土塘-南山</t>
  </si>
  <si>
    <t>Y019360426</t>
  </si>
  <si>
    <t>德交公字[2018] 18号</t>
  </si>
  <si>
    <t>交叉口综合处置16处，加装护栏警示诱导设施处置316米，边坡、边沟或路域环境整治13处 1248立方米；其他：标志牌19块，减速垄28米，示警柱31个，里程碑3块，百米桩36块</t>
  </si>
  <si>
    <t>杨桥-八一</t>
  </si>
  <si>
    <t>Y504360426</t>
  </si>
  <si>
    <t>交叉口综合处置28处，加装护栏警示诱导设施处置110米，边坡、边沟或路域环境整治5处 480立方米；其他：标志牌13块，减速垄22.5米，示警柱个，里程碑1块，百米桩11块，道路标线360平方米</t>
  </si>
  <si>
    <t>红桥-岳山垄</t>
  </si>
  <si>
    <t>Y484360426</t>
  </si>
  <si>
    <t>交叉口综合处置12处，边坡、边沟或路域环境整治5处 472立方米；其他：标志牌7块，减速垄10.5米，里程碑1块，百米桩14块，道路标线2166.8平方米，挡土墙22米</t>
  </si>
  <si>
    <t>杨梓-谢家滩</t>
  </si>
  <si>
    <t>X929360430</t>
  </si>
  <si>
    <t>彭交字[2018]182号</t>
  </si>
  <si>
    <t>标志标线处置0米，交叉口综合处置0处，加装护栏警示诱导设施处置0米，涉及路线参数调整的土建工程0处 0立方米；边坡、边沟或路域环境整治0处 0立方米；其他：交通标志牌50块，减速带192.78平方米，波形护栏1672米，道口标注28个，百米桩81个，里程碑8个。</t>
  </si>
  <si>
    <t>芙蓉-大垅</t>
  </si>
  <si>
    <t>标志标线处置0米，交叉口综合处置0处，加装护栏警示诱导设施处置0米，涉及路线参数调整的土建工程0处 0立方米；边坡、边沟或路域环境整治0处 0立方米；其他：交通标志牌128块，交通标线处置共3653.05平方米，波形护栏4996米，道口标注162个，百米桩206个，里程碑20个。</t>
  </si>
  <si>
    <t>曹家-天红</t>
  </si>
  <si>
    <t>Y804360430</t>
  </si>
  <si>
    <t>彭交字[2018]101号</t>
  </si>
  <si>
    <t>标志标线处置0米，交叉口综合处置0处，加装护栏警示诱导设施处置0米，涉及路线参数调整的土建工程0处 0立方米；边坡、边沟或路域环境整治0处 0立方米；其他：警告标志24块，震荡标线12.6平方米，路肩墙126米，钢管道口标注54根，波形钢护栏226米。</t>
  </si>
  <si>
    <t>芙蓉街-百泉湾</t>
  </si>
  <si>
    <t>Y887360430</t>
  </si>
  <si>
    <t>彭交字[2018]92号</t>
  </si>
  <si>
    <t>标志标线处置0米，交叉口综合处置0处，加装护栏警示诱导设施处置0米，涉及路线参数调整的土建工程0处 0立方米；边坡、边沟或路域环境整治0处 0立方米；其他：交通标志牌7块，减速垄3米，波形护栏860米，反光膜5平方米。</t>
  </si>
  <si>
    <t>泉山-郭桥</t>
  </si>
  <si>
    <t>X262360430</t>
  </si>
  <si>
    <t>标志标线处置0米，交叉口综合处置0处，加装护栏警示诱导设施处置0米，涉及路线参数调整的土建工程0处 0立方米；边坡、边沟或路域环境整治0处 0立方米；其他：交通标志牌88块，交通标线处置共7907.9平方米，波形护栏3562米，道口标注220个，百米桩152个，里程碑16个。</t>
  </si>
  <si>
    <t>五一桥—新塘</t>
  </si>
  <si>
    <t>Y022360421</t>
  </si>
  <si>
    <t>柴交字[2018]60号</t>
  </si>
  <si>
    <t>加装护栏警示诱导设施处置2270米，其他：铝合金标志牌11套，道口标柱12根。</t>
  </si>
  <si>
    <t>新塘—泽泉</t>
  </si>
  <si>
    <t>X820360421</t>
  </si>
  <si>
    <t>柴交字[2018]58号</t>
  </si>
  <si>
    <t>加装护栏警示诱导设施处置3050米，其他：铝合金标志牌30套，道口标柱32根。</t>
  </si>
  <si>
    <t>码头—赛城湖</t>
  </si>
  <si>
    <t>X805360421</t>
  </si>
  <si>
    <t>柴交字[2018]72号</t>
  </si>
  <si>
    <t>加装护栏警示诱导设施处置8700米，其他：铝合金标志牌14套，道口标柱120根。</t>
  </si>
  <si>
    <t>柴交字[2018]55号</t>
  </si>
  <si>
    <t>加装护栏警示诱导设施处置5650米，其他：铝合金标志牌25套，道口标柱18根。</t>
  </si>
  <si>
    <t>城门乡政府—金兰</t>
  </si>
  <si>
    <t>Y026360421</t>
  </si>
  <si>
    <t>柴交字[2018]52号</t>
  </si>
  <si>
    <t>加装护栏警示诱导设施处置1500米，</t>
  </si>
  <si>
    <t>范镇—赤湖</t>
  </si>
  <si>
    <t>X819360421</t>
  </si>
  <si>
    <t>柴交字[2018]61号</t>
  </si>
  <si>
    <t>加装护栏警示诱导设施处置2300米，其他：铝合金标志牌25套，道口标柱12根。</t>
  </si>
  <si>
    <t>六</t>
  </si>
  <si>
    <t>勒家一岗口程家</t>
  </si>
  <si>
    <t>Y026360425</t>
  </si>
  <si>
    <t>永交字[2018]76号</t>
  </si>
  <si>
    <t>其他：波形护栏236米，轮廓标13个。</t>
  </si>
  <si>
    <t>彭家一常山</t>
  </si>
  <si>
    <t>Y072360425</t>
  </si>
  <si>
    <t>其他：波形钢板护栏1455米、震荡标线121平方、轮廓标10个、道口桩20根、700mm单柱铝合金标志牌10块、600mm单柱铝合金标志牌2块。</t>
  </si>
  <si>
    <t>联群一周坊</t>
  </si>
  <si>
    <t>Y030360425</t>
  </si>
  <si>
    <t>其他：波形钢板护栏690米、震荡标线99平方、轮廓标45个、道口桩16根、700mm单柱铝合金标志牌7块，600mm单柱铝合金标志牌1块 。</t>
  </si>
  <si>
    <t>淳湖—洋沙墩</t>
  </si>
  <si>
    <t>Y038360425</t>
  </si>
  <si>
    <t>其他：波形钢板护栏10260米、震荡标线331平方、轮廓标1122个、道口桩80根、600mm单柱铝合金标志牌2块。</t>
  </si>
  <si>
    <t>七</t>
  </si>
  <si>
    <t>总场-三分场</t>
  </si>
  <si>
    <t>Y102360481</t>
  </si>
  <si>
    <t>瑞交公字[2018]34号</t>
  </si>
  <si>
    <t>交叉口综合处置8处，加装护栏警示诱导设施处置3370米，其他：减速带15米，标识牌22块</t>
  </si>
  <si>
    <t>省道-乐丰</t>
  </si>
  <si>
    <t>Y202360481</t>
  </si>
  <si>
    <t>瑞交公字[28]43号</t>
  </si>
  <si>
    <t>加装护栏警示诱导设施处置540米，其他：减速带14米，标识牌8块</t>
  </si>
  <si>
    <t>洪一—北港</t>
  </si>
  <si>
    <t>Y256360481</t>
  </si>
  <si>
    <t>瑞交公字[2018]38号</t>
  </si>
  <si>
    <t>加装护栏警示诱导设施处置770米，</t>
  </si>
  <si>
    <t>峨嵋-岩下</t>
  </si>
  <si>
    <t>Y142360481</t>
  </si>
  <si>
    <t>瑞交公字[28]41号</t>
  </si>
  <si>
    <t>加装护栏警示诱导设施处置3830米，其他：减速带3.5，标识牌20块，凸镜2块</t>
  </si>
  <si>
    <t>省道—大禾塘</t>
  </si>
  <si>
    <t>Y241360481</t>
  </si>
  <si>
    <t>瑞交公字[2018]33号</t>
  </si>
  <si>
    <t>加装护栏警示诱导设施处置3020米，</t>
  </si>
  <si>
    <t>源头山—芦塘</t>
  </si>
  <si>
    <t>Y242360481</t>
  </si>
  <si>
    <t>加装护栏警示诱导设施处置1905米，</t>
  </si>
  <si>
    <t>横港-高泉</t>
  </si>
  <si>
    <t>Y181360481</t>
  </si>
  <si>
    <t>交叉口综合处置4处，加装护栏警示诱导设施处置2120米，其他：减速带4米，标志牌14块，凸镜1块</t>
  </si>
  <si>
    <t>流庄-樟树坳</t>
  </si>
  <si>
    <t>Y023360481</t>
  </si>
  <si>
    <t>瑞交公字[28]27号</t>
  </si>
  <si>
    <t>交叉口综合处置4处，加装护栏警示诱导设施处置800米，其他：标志牌28块</t>
  </si>
  <si>
    <t>黄金-林泉</t>
  </si>
  <si>
    <t>Y042360481</t>
  </si>
  <si>
    <t>瑞交公字[28]26号</t>
  </si>
  <si>
    <t>交叉口综合处置12处，加装护栏警示诱导设施处置1990米，其他：标志牌16块，凸镜1块</t>
  </si>
  <si>
    <t>黄岭-赤庄</t>
  </si>
  <si>
    <t>Y022360481</t>
  </si>
  <si>
    <t>加装护栏警示诱导设施处置730米，其他：标志牌50块，凸镜2块</t>
  </si>
  <si>
    <t>禁地-夏畈</t>
  </si>
  <si>
    <t>Y034360481</t>
  </si>
  <si>
    <t>瑞交公字[28]30号</t>
  </si>
  <si>
    <t>交叉口综合处置4处，加装护栏警示诱导设施处置610米，其他：铸铁减速带3.5米，标志牌6块，凸镜1块</t>
  </si>
  <si>
    <t>三眼-南阳</t>
  </si>
  <si>
    <t>Y083360481</t>
  </si>
  <si>
    <t>加装护栏警示诱导设施处置1220米，其他：标志牌14块，减速带5.5米，凸镜2块</t>
  </si>
  <si>
    <t>罗城山-桂林桥</t>
  </si>
  <si>
    <t>Y302360481</t>
  </si>
  <si>
    <t>瑞交公字[2018]45号</t>
  </si>
  <si>
    <t>交叉口综合处置4处，加装护栏警示诱导设施处置4200米，其他：减速带10.5米，标识牌28块，凸镜1块</t>
  </si>
  <si>
    <t>范镇-坳上郭</t>
  </si>
  <si>
    <t>Y122360481</t>
  </si>
  <si>
    <t>瑞交公字[2018]44号</t>
  </si>
  <si>
    <t>加装护栏警示诱导设施处置1100米，其他：减速带7米，标识牌8块，凸镜2块</t>
  </si>
  <si>
    <t>漆家—三合</t>
  </si>
  <si>
    <t>Y235360481</t>
  </si>
  <si>
    <t>瑞交公字[2018]37号</t>
  </si>
  <si>
    <t>加装护栏警示诱导设施处置1380米，</t>
  </si>
  <si>
    <t>长河大道-鸡公岭</t>
  </si>
  <si>
    <t>Y103360481</t>
  </si>
  <si>
    <t>瑞交公字[2018]55号</t>
  </si>
  <si>
    <t>交叉口综合处置4处，加装护栏警示诱导设施处置710米，</t>
  </si>
  <si>
    <t>横立山-光辉</t>
  </si>
  <si>
    <t>Y061360481</t>
  </si>
  <si>
    <t>瑞交公字[28]25号</t>
  </si>
  <si>
    <t>加装护栏警示诱导设施处置3490米，其他：标志牌20块，凸镜1块</t>
  </si>
  <si>
    <t>武蛟-金鸡</t>
  </si>
  <si>
    <t>Y012360481</t>
  </si>
  <si>
    <t>瑞交公字[28]29号</t>
  </si>
  <si>
    <t>加装护栏警示诱导设施处置200米，其他：标志牌22块，凸镜2块</t>
  </si>
  <si>
    <t>灌湖-大兴</t>
  </si>
  <si>
    <t>Y011360481</t>
  </si>
  <si>
    <t>加装护栏警示诱导设施处置590米，其他：标志牌18块</t>
  </si>
  <si>
    <t>南山-垅畈</t>
  </si>
  <si>
    <t>Y153360481</t>
  </si>
  <si>
    <t>瑞交公字[28]36号</t>
  </si>
  <si>
    <t>加装护栏警示诱导设施处置1590米，其他：铸铁减速带14米，标志牌8块</t>
  </si>
  <si>
    <t>王司畈--边山</t>
  </si>
  <si>
    <t>Y253360481</t>
  </si>
  <si>
    <t>加装护栏警示诱导设施处置4000米，</t>
  </si>
  <si>
    <t>李铺-上源</t>
  </si>
  <si>
    <t>Y305360481</t>
  </si>
  <si>
    <t>交叉口综合处置4处，加装护栏警示诱导设施处置2900米，其他：减速带10.5米，标识牌28块，凸镜1块</t>
  </si>
  <si>
    <t>洞下—王司畈</t>
  </si>
  <si>
    <t>Y252360481</t>
  </si>
  <si>
    <t>加装护栏警示诱导设施处置1620米，</t>
  </si>
  <si>
    <t>下杨湾—上冲</t>
  </si>
  <si>
    <t>Y231360481</t>
  </si>
  <si>
    <t>加装护栏警示诱导设施处置1675米，</t>
  </si>
  <si>
    <t>花园—界岭</t>
  </si>
  <si>
    <t>Y234360481</t>
  </si>
  <si>
    <t>加装护栏警示诱导设施处置1210米，</t>
  </si>
  <si>
    <t>青山-张湾</t>
  </si>
  <si>
    <t>Y133360481</t>
  </si>
  <si>
    <t>瑞交公字[28]35号</t>
  </si>
  <si>
    <t>加装护栏警示诱导设施处置2230米，其他：减速带3.5米，标识牌10块，凸镜2块</t>
  </si>
  <si>
    <t>程家-曹家村</t>
  </si>
  <si>
    <t>Y211360481</t>
  </si>
  <si>
    <t>瑞交公字[2018]39号</t>
  </si>
  <si>
    <t>交叉口综合处置4处，加装护栏警示诱导设施处置1370米，其他：标识牌12块，减速带5米</t>
  </si>
  <si>
    <t>洪下-南姜</t>
  </si>
  <si>
    <t>Y213360481</t>
  </si>
  <si>
    <t>加装护栏警示诱导设施处置1905米，其他：减速带3.5米，标识牌8块，凸镜3块</t>
  </si>
  <si>
    <t>邹家岭-南畈</t>
  </si>
  <si>
    <t>Y052360481</t>
  </si>
  <si>
    <t>瑞交公字[2018]28号</t>
  </si>
  <si>
    <t>加装护栏警示诱导设施处置1540米，</t>
  </si>
  <si>
    <t>瑞昌-涌泉</t>
  </si>
  <si>
    <t>Y104360481</t>
  </si>
  <si>
    <t>瑞交公字[2018]42号</t>
  </si>
  <si>
    <t>加装护栏警示诱导设施处置510米，其他：标识牌6块</t>
  </si>
  <si>
    <t>二分场-水产场</t>
  </si>
  <si>
    <t>Y101360481</t>
  </si>
  <si>
    <t>加装护栏警示诱导设施处置950米，</t>
  </si>
  <si>
    <t>湓城-长河</t>
  </si>
  <si>
    <t>Y112360481</t>
  </si>
  <si>
    <t>加装护栏警示诱导设施处置500米，</t>
  </si>
  <si>
    <t>大德山林场—上堡分场</t>
  </si>
  <si>
    <t>Y223360481</t>
  </si>
  <si>
    <t>瑞交公字[2018]40号</t>
  </si>
  <si>
    <t>加装护栏警示诱导设施处置2260米，其他：标志牌16块，凸镜2块</t>
  </si>
  <si>
    <t>花园-新明</t>
  </si>
  <si>
    <t>X049360481</t>
  </si>
  <si>
    <t>瑞交公字[2018]23号</t>
  </si>
  <si>
    <t>标志标线处置0米，交叉口综合处置0处，加装护栏警示诱导设施处置6420米，涉及路线参数调整的土建工程0处 0立方米；边坡、边沟或路域环境整治0处 0立方米；其他：铸铁减速带24m，各类标志牌30块，凸镜7块</t>
  </si>
  <si>
    <t>南林-前程</t>
  </si>
  <si>
    <t>Y084360481</t>
  </si>
  <si>
    <t>加装护栏警示诱导设施处置432米，其他：标志牌6块</t>
  </si>
  <si>
    <t>高丰-洪源</t>
  </si>
  <si>
    <t>Y307360481</t>
  </si>
  <si>
    <t>加装护栏警示诱导设施处置320米，其他：标识牌8块，凸镜2块</t>
  </si>
  <si>
    <t>裕丰-汪家畈</t>
  </si>
  <si>
    <t>Y111360481</t>
  </si>
  <si>
    <t>加装护栏警示诱导设施处置950米，其他：标识牌8块</t>
  </si>
  <si>
    <t>南阳-下马铺</t>
  </si>
  <si>
    <t>Y055360481</t>
  </si>
  <si>
    <t>加装护栏警示诱导设施处置320米，其他：标识牌14块，凸镜1块</t>
  </si>
  <si>
    <t>上朱-宝山</t>
  </si>
  <si>
    <t>Y081360481</t>
  </si>
  <si>
    <t>交叉口综合处置4处，加装护栏警示诱导设施处置470米，其他：减速带3.5米，标志牌8块</t>
  </si>
  <si>
    <t>美景-杨柳</t>
  </si>
  <si>
    <t>Y152360481</t>
  </si>
  <si>
    <t>加装护栏警示诱导设施处置2240米，其他：标志牌30块</t>
  </si>
  <si>
    <t>大德山林场—南坑分场</t>
  </si>
  <si>
    <t>Y222360481</t>
  </si>
  <si>
    <t>加装护栏警示诱导设施处置1100米，其他：铸铁减速带7m，各类标志牌8块，凸镜2块</t>
  </si>
  <si>
    <t>八</t>
  </si>
  <si>
    <t>芳兰—细山</t>
  </si>
  <si>
    <t>Y075360402</t>
  </si>
  <si>
    <t>濂交函[2018]25号</t>
  </si>
  <si>
    <t>加装护栏警示诱导设施处置900米，其他：3米高挡土墙270米等</t>
  </si>
  <si>
    <t>杨家场—梅家洲</t>
  </si>
  <si>
    <t>Y008360402</t>
  </si>
  <si>
    <t>濂交函[2018]26号</t>
  </si>
  <si>
    <t>加装护栏警示诱导设施处置500米，其他：3米高挡土墙200米</t>
  </si>
  <si>
    <t>虞家河—花果山</t>
  </si>
  <si>
    <t>Y014360402</t>
  </si>
  <si>
    <t>加装护栏警示诱导设施处置500米，其他：3米高挡土墙100米</t>
  </si>
  <si>
    <t>泉水垅—民生</t>
  </si>
  <si>
    <t>Y017360402</t>
  </si>
  <si>
    <t>加装护栏警示诱导设施处置600米，其他：3米高挡土墙230米</t>
  </si>
  <si>
    <t>莲花—九龙</t>
  </si>
  <si>
    <t>Y040360402</t>
  </si>
  <si>
    <t>加装护栏警示诱导设施处置450米，</t>
  </si>
  <si>
    <t>东城—狮子山</t>
  </si>
  <si>
    <t>Y044360402</t>
  </si>
  <si>
    <t>加装护栏警示诱导设施处置1100米，</t>
  </si>
  <si>
    <t>橡胶厂—郝家嘴</t>
  </si>
  <si>
    <t>Y047360402</t>
  </si>
  <si>
    <t>加装护栏警示诱导设施处置150米，其他：3米高挡土墙100米</t>
  </si>
  <si>
    <t>株开路—舒家庄</t>
  </si>
  <si>
    <t>Y050360402</t>
  </si>
  <si>
    <t>加装护栏警示诱导设施处置300米，其他：3米高挡土墙260米</t>
  </si>
  <si>
    <t>东林—舒家村</t>
  </si>
  <si>
    <t>Y069360402</t>
  </si>
  <si>
    <t>加装护栏警示诱导设施处置90米，</t>
  </si>
  <si>
    <t>九湖路—前进村</t>
  </si>
  <si>
    <t>Y006360402</t>
  </si>
  <si>
    <t>九湖路—刘家湾</t>
  </si>
  <si>
    <t>Y052360402</t>
  </si>
  <si>
    <t>加装护栏警示诱导设施处置700米，其他：3米高挡土墙240米</t>
  </si>
  <si>
    <t>G105—熊家</t>
  </si>
  <si>
    <t>Y067360402</t>
  </si>
  <si>
    <t>加装护栏警示诱导设施处置700米，其他：3米高挡土墙100米</t>
  </si>
  <si>
    <t>东光—九威大道</t>
  </si>
  <si>
    <t>Y070360402</t>
  </si>
  <si>
    <t>加装护栏警示诱导设施处置600米，其他：3米高挡土墙150米</t>
  </si>
  <si>
    <t>G105—赛阳</t>
  </si>
  <si>
    <t>Y076360402</t>
  </si>
  <si>
    <t>加装护栏警示诱导设施处置350米，</t>
  </si>
  <si>
    <t>G105—汤桥</t>
  </si>
  <si>
    <t>Y077360402</t>
  </si>
  <si>
    <t>姑塘—罗家嘴</t>
  </si>
  <si>
    <t>Y061360402</t>
  </si>
  <si>
    <t>加装护栏警示诱导设施处置400米，其他：3米高挡土墙180米，减速丘13米</t>
  </si>
  <si>
    <t>庐山环南山公路—孙家垄</t>
  </si>
  <si>
    <t>Y065360402</t>
  </si>
  <si>
    <t>加装护栏警示诱导设施处置260米，其他：3米高挡土墙200米，标志牌2块等。</t>
  </si>
  <si>
    <t>谭畈路—潘湾黄家</t>
  </si>
  <si>
    <t>Y045360402</t>
  </si>
  <si>
    <t>加装护栏警示诱导设施处置1100米，其他：3米高挡土墙400米</t>
  </si>
  <si>
    <t>G105—佳地</t>
  </si>
  <si>
    <t>Y054360402</t>
  </si>
  <si>
    <t>加装护栏警示诱导设施处置400米，其他：3米高挡土墙100米</t>
  </si>
  <si>
    <t>环庐山路—九星</t>
  </si>
  <si>
    <t>Y079360402</t>
  </si>
  <si>
    <t>加装护栏警示诱导设施处置300米，</t>
  </si>
  <si>
    <t>株桥—开天</t>
  </si>
  <si>
    <t>Y016360402</t>
  </si>
  <si>
    <t>加装护栏警示诱导设施处置400米，其他：3米高挡土墙150米，凸面镜2处</t>
  </si>
  <si>
    <t>芳兰—高山</t>
  </si>
  <si>
    <t>Y071360402</t>
  </si>
  <si>
    <t>加装护栏警示诱导设施处置450米，其他：3米高挡土墙100米</t>
  </si>
  <si>
    <t>环庐山路—邓家垅</t>
  </si>
  <si>
    <t>Y080360402</t>
  </si>
  <si>
    <t>夏家村—程家山</t>
  </si>
  <si>
    <t>Y038360402</t>
  </si>
  <si>
    <t>加装护栏警示诱导设施处置500米，其他：3米高挡土墙500米，减速丘14米等。</t>
  </si>
  <si>
    <t>新港—金鸡坡</t>
  </si>
  <si>
    <t>Y011360402</t>
  </si>
  <si>
    <t>交叉口综合处置1处，加装护栏警示诱导设施处置4000米，其他：标志牌6块等</t>
  </si>
  <si>
    <t>抗洪广场—大桥</t>
  </si>
  <si>
    <t>X003360402</t>
  </si>
  <si>
    <t>加装护栏警示诱导设施处置350米，其他：3米高挡土墙250米</t>
  </si>
  <si>
    <t>高垅—五星</t>
  </si>
  <si>
    <t>Y049360402</t>
  </si>
  <si>
    <t>加装护栏警示诱导设施处置300米，其他：3米高挡土墙110米，标志牌2块</t>
  </si>
  <si>
    <t>周碧路—水委会</t>
  </si>
  <si>
    <t>Y057360402</t>
  </si>
  <si>
    <t>加装护栏警示诱导设施处置800米，其他：3米高挡土墙70米</t>
  </si>
  <si>
    <t>虞家河乡—长岭</t>
  </si>
  <si>
    <t>Y015360402</t>
  </si>
  <si>
    <t>加装护栏警示诱导设施处置5200米，</t>
  </si>
  <si>
    <t>九湖路—官洲码头</t>
  </si>
  <si>
    <t>Y048360402</t>
  </si>
  <si>
    <t>加装护栏警示诱导设施处置230米，</t>
  </si>
  <si>
    <t>九湖路—吴大垅</t>
  </si>
  <si>
    <t>Y056360402</t>
  </si>
  <si>
    <t>加装护栏警示诱导设施处置300米，其他：3米高挡土墙150米</t>
  </si>
  <si>
    <t>九威大道—山湖</t>
  </si>
  <si>
    <t>Y074360402</t>
  </si>
  <si>
    <t>加装护栏警示诱导设施处置600米，其他：3米高挡土墙200米</t>
  </si>
  <si>
    <t>Y053360402</t>
  </si>
  <si>
    <t>加装护栏警示诱导设施处置300米，其他：3米高挡土墙110米</t>
  </si>
  <si>
    <t>九湖路—八〇六厂</t>
  </si>
  <si>
    <t>Y007360402</t>
  </si>
  <si>
    <t>加装护栏警示诱导设施处置800米，</t>
  </si>
  <si>
    <t>新港—乌石山</t>
  </si>
  <si>
    <t>Y010360402</t>
  </si>
  <si>
    <t>东林—西林</t>
  </si>
  <si>
    <t>Y035360402</t>
  </si>
  <si>
    <t>环庐山南路—花山李</t>
  </si>
  <si>
    <t>Y059360402</t>
  </si>
  <si>
    <t>加装护栏警示诱导设施处置300米，其他：3米高挡土墙100米</t>
  </si>
  <si>
    <t>周碧线—农牧场</t>
  </si>
  <si>
    <t>Y060360402</t>
  </si>
  <si>
    <t>加装护栏警示诱导设施处置500米，其他：3米高挡土墙260米</t>
  </si>
  <si>
    <t>Y068360402</t>
  </si>
  <si>
    <t>加装护栏警示诱导设施处置260米，其他：3米高挡土墙80米</t>
  </si>
  <si>
    <t>香积—庐山水泥厂</t>
  </si>
  <si>
    <t>Y046360402</t>
  </si>
  <si>
    <t>加装护栏警示诱导设施处置1150米，其他：3米高挡土墙600米，凸面镜3处</t>
  </si>
  <si>
    <t>老屋陈—枧洼水库</t>
  </si>
  <si>
    <t>Y019360402</t>
  </si>
  <si>
    <t>虞长路—张家坝</t>
  </si>
  <si>
    <t>Y051360402</t>
  </si>
  <si>
    <t>加装护栏警示诱导设施处置400米，其他：3米高挡土墙160米</t>
  </si>
  <si>
    <t>东城—莲花</t>
  </si>
  <si>
    <t>Y041360402</t>
  </si>
  <si>
    <t>加装护栏警示诱导设施处置800米，其他：3米高挡土墙200米，减速丘21米</t>
  </si>
  <si>
    <t>长岭—芳兰</t>
  </si>
  <si>
    <t>Y009360402</t>
  </si>
  <si>
    <t>加装护栏警示诱导设施处置1000米，其他：3米高挡土墙300米等</t>
  </si>
  <si>
    <t>附件6：</t>
  </si>
  <si>
    <t>2020年农村公路车购税资金建设计划第二批（村道安全生命防护工程）</t>
  </si>
  <si>
    <t>塔头—洪源</t>
  </si>
  <si>
    <t>C363360424</t>
  </si>
  <si>
    <t>修交字[2019]2 号</t>
  </si>
  <si>
    <t>标志标线处置2000米，交叉口综合处置0处，加装护栏警示诱导设施处置1800米，涉及路线参数调整的土建工程0处 0立方米；边坡、边沟或路域环境整治0处 0立方米；</t>
  </si>
  <si>
    <t>多水—高冲</t>
  </si>
  <si>
    <t>C199360424</t>
  </si>
  <si>
    <t>修交字[2019]20 号</t>
  </si>
  <si>
    <t>标志标线处置4500米，交叉口综合处置0处，加装护栏警示诱导设施处置5140米，涉及路线参数调整的土建工程0处 0立方米；边坡、边沟或路域环境整治0处 0立方米；</t>
  </si>
  <si>
    <t>大椿-上坑</t>
  </si>
  <si>
    <t>CE62360424</t>
  </si>
  <si>
    <t>修交字[2019]21 号</t>
  </si>
  <si>
    <t>标志标线处置623.73平米，交叉口综合处置0处，加装护栏警示诱导设施处置1906米，涉及路线参数调整的土建工程0处 0立方米；边坡、边沟或路域环境整治0处 0立方米；其他：浆砌片石挡土墙948.5立方</t>
  </si>
  <si>
    <t>罗家地—大杨</t>
  </si>
  <si>
    <t>修交字[2019]102号</t>
  </si>
  <si>
    <t>标志标线处置863平米，交叉口综合处置0处，加装护栏警示诱导设施处置6300米，涉及路线参数调整的土建工程0处 0立方米；边坡、边沟或路域环境整治0处 0立方米；其他：增设交通标志37套、里程碑9块、百米桩90块、公路界牌90块、道口警示柱16个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</si>
</sst>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177" formatCode="0.000_ "/>
    <numFmt numFmtId="178" formatCode="0_);[Red]\(0\)"/>
    <numFmt numFmtId="179" formatCode="0.0_);[Red]\(0.0\)"/>
    <numFmt numFmtId="180" formatCode="0.0_ "/>
    <numFmt numFmtId="181" formatCode="0.00_);[Red]\(0.00\)"/>
  </numFmts>
  <fonts count="48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name val="宋体"/>
      <charset val="134"/>
    </font>
    <font>
      <b/>
      <sz val="9"/>
      <name val="宋体"/>
      <charset val="134"/>
    </font>
    <font>
      <b/>
      <sz val="9"/>
      <color indexed="8"/>
      <name val="宋体"/>
      <charset val="134"/>
    </font>
    <font>
      <b/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9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name val="宋体"/>
      <charset val="134"/>
    </font>
    <font>
      <b/>
      <sz val="10"/>
      <name val="Arial"/>
      <charset val="134"/>
    </font>
    <font>
      <sz val="10"/>
      <name val="宋体"/>
      <charset val="134"/>
    </font>
    <font>
      <sz val="10"/>
      <name val="Arial"/>
      <charset val="134"/>
    </font>
    <font>
      <b/>
      <sz val="12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91">
    <xf numFmtId="0" fontId="0" fillId="0" borderId="0"/>
    <xf numFmtId="42" fontId="0" fillId="0" borderId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43" fillId="22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0" fillId="0" borderId="0"/>
    <xf numFmtId="41" fontId="0" fillId="0" borderId="0" applyFont="0" applyFill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36" fillId="2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0" fillId="0" borderId="0">
      <alignment vertical="center"/>
    </xf>
    <xf numFmtId="0" fontId="36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20" fillId="0" borderId="0"/>
    <xf numFmtId="0" fontId="28" fillId="0" borderId="0"/>
    <xf numFmtId="0" fontId="26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11" borderId="18" applyNumberFormat="0" applyAlignment="0" applyProtection="0">
      <alignment vertical="center"/>
    </xf>
    <xf numFmtId="0" fontId="44" fillId="11" borderId="22" applyNumberFormat="0" applyAlignment="0" applyProtection="0">
      <alignment vertical="center"/>
    </xf>
    <xf numFmtId="0" fontId="20" fillId="0" borderId="0"/>
    <xf numFmtId="0" fontId="33" fillId="8" borderId="16" applyNumberFormat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42" fillId="0" borderId="0">
      <alignment vertical="center"/>
    </xf>
    <xf numFmtId="0" fontId="46" fillId="33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20" fillId="0" borderId="0"/>
    <xf numFmtId="0" fontId="27" fillId="25" borderId="0" applyNumberFormat="0" applyBorder="0" applyAlignment="0" applyProtection="0">
      <alignment vertical="center"/>
    </xf>
    <xf numFmtId="0" fontId="20" fillId="0" borderId="0"/>
    <xf numFmtId="0" fontId="27" fillId="2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28" fillId="0" borderId="0"/>
    <xf numFmtId="0" fontId="27" fillId="5" borderId="0" applyNumberFormat="0" applyBorder="0" applyAlignment="0" applyProtection="0">
      <alignment vertical="center"/>
    </xf>
    <xf numFmtId="0" fontId="28" fillId="0" borderId="0"/>
    <xf numFmtId="0" fontId="36" fillId="20" borderId="0" applyNumberFormat="0" applyBorder="0" applyAlignment="0" applyProtection="0">
      <alignment vertical="center"/>
    </xf>
    <xf numFmtId="0" fontId="28" fillId="0" borderId="0"/>
    <xf numFmtId="0" fontId="0" fillId="0" borderId="0"/>
    <xf numFmtId="0" fontId="28" fillId="0" borderId="0">
      <alignment vertical="center"/>
    </xf>
    <xf numFmtId="0" fontId="0" fillId="0" borderId="0"/>
    <xf numFmtId="0" fontId="0" fillId="0" borderId="0"/>
    <xf numFmtId="0" fontId="20" fillId="0" borderId="0"/>
    <xf numFmtId="0" fontId="28" fillId="0" borderId="0"/>
    <xf numFmtId="0" fontId="0" fillId="0" borderId="0"/>
    <xf numFmtId="0" fontId="0" fillId="0" borderId="0">
      <alignment vertical="center"/>
    </xf>
    <xf numFmtId="0" fontId="20" fillId="0" borderId="0"/>
    <xf numFmtId="0" fontId="28" fillId="0" borderId="0"/>
    <xf numFmtId="0" fontId="28" fillId="0" borderId="0">
      <alignment vertical="center"/>
    </xf>
    <xf numFmtId="0" fontId="28" fillId="0" borderId="0"/>
    <xf numFmtId="0" fontId="20" fillId="0" borderId="0"/>
    <xf numFmtId="0" fontId="20" fillId="0" borderId="0"/>
    <xf numFmtId="0" fontId="28" fillId="0" borderId="0">
      <alignment vertical="center"/>
    </xf>
    <xf numFmtId="0" fontId="2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7" fillId="0" borderId="0"/>
    <xf numFmtId="0" fontId="0" fillId="0" borderId="0"/>
    <xf numFmtId="0" fontId="0" fillId="0" borderId="0"/>
    <xf numFmtId="0" fontId="42" fillId="0" borderId="0">
      <alignment vertical="center"/>
    </xf>
  </cellStyleXfs>
  <cellXfs count="175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90" applyFont="1" applyBorder="1" applyAlignment="1">
      <alignment horizontal="center" vertical="center" wrapText="1"/>
    </xf>
    <xf numFmtId="0" fontId="5" fillId="0" borderId="2" xfId="90" applyFont="1" applyBorder="1" applyAlignment="1">
      <alignment horizontal="center" vertical="center" wrapText="1"/>
    </xf>
    <xf numFmtId="0" fontId="6" fillId="0" borderId="2" xfId="9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7" fillId="0" borderId="2" xfId="9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77" fontId="4" fillId="0" borderId="2" xfId="90" applyNumberFormat="1" applyFont="1" applyBorder="1" applyAlignment="1">
      <alignment horizontal="center" vertical="center" wrapText="1"/>
    </xf>
    <xf numFmtId="176" fontId="4" fillId="0" borderId="2" xfId="90" applyNumberFormat="1" applyFont="1" applyBorder="1" applyAlignment="1">
      <alignment horizontal="center" vertical="center" wrapText="1"/>
    </xf>
    <xf numFmtId="176" fontId="4" fillId="0" borderId="2" xfId="90" applyNumberFormat="1" applyFont="1" applyFill="1" applyBorder="1" applyAlignment="1">
      <alignment horizontal="center" vertical="center" wrapText="1"/>
    </xf>
    <xf numFmtId="178" fontId="7" fillId="0" borderId="2" xfId="90" applyNumberFormat="1" applyFont="1" applyBorder="1" applyAlignment="1">
      <alignment horizontal="center" vertical="center" wrapText="1"/>
    </xf>
    <xf numFmtId="178" fontId="7" fillId="0" borderId="2" xfId="90" applyNumberFormat="1" applyFont="1" applyFill="1" applyBorder="1" applyAlignment="1">
      <alignment horizontal="center" vertical="center" wrapText="1"/>
    </xf>
    <xf numFmtId="178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79" fontId="0" fillId="0" borderId="0" xfId="0" applyNumberFormat="1" applyFont="1" applyAlignment="1">
      <alignment horizontal="center" vertical="center" wrapText="1"/>
    </xf>
    <xf numFmtId="178" fontId="0" fillId="0" borderId="0" xfId="0" applyNumberFormat="1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5" xfId="90" applyFont="1" applyBorder="1" applyAlignment="1">
      <alignment horizontal="center" vertical="center" wrapText="1"/>
    </xf>
    <xf numFmtId="0" fontId="10" fillId="0" borderId="6" xfId="9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80" fontId="6" fillId="0" borderId="2" xfId="9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7" xfId="9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79" fontId="1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9" fontId="1" fillId="0" borderId="2" xfId="0" applyNumberFormat="1" applyFont="1" applyBorder="1" applyAlignment="1">
      <alignment horizontal="center" vertical="center" wrapText="1"/>
    </xf>
    <xf numFmtId="179" fontId="6" fillId="0" borderId="2" xfId="0" applyNumberFormat="1" applyFont="1" applyBorder="1" applyAlignment="1">
      <alignment horizontal="center" vertical="center" wrapText="1"/>
    </xf>
    <xf numFmtId="0" fontId="10" fillId="0" borderId="6" xfId="90" applyFont="1" applyFill="1" applyBorder="1" applyAlignment="1">
      <alignment horizontal="center" vertical="center" wrapText="1"/>
    </xf>
    <xf numFmtId="0" fontId="10" fillId="0" borderId="2" xfId="9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176" fontId="6" fillId="0" borderId="2" xfId="9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8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9" fontId="1" fillId="2" borderId="2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181" fontId="0" fillId="0" borderId="0" xfId="0" applyNumberFormat="1" applyAlignment="1">
      <alignment horizontal="center" wrapText="1"/>
    </xf>
    <xf numFmtId="179" fontId="0" fillId="0" borderId="0" xfId="0" applyNumberFormat="1" applyAlignment="1">
      <alignment horizontal="center" wrapText="1"/>
    </xf>
    <xf numFmtId="178" fontId="0" fillId="0" borderId="0" xfId="0" applyNumberFormat="1" applyAlignment="1">
      <alignment horizontal="center" wrapText="1"/>
    </xf>
    <xf numFmtId="0" fontId="0" fillId="0" borderId="0" xfId="0" applyFont="1" applyAlignment="1">
      <alignment horizontal="center" wrapText="1"/>
    </xf>
    <xf numFmtId="0" fontId="14" fillId="2" borderId="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7" xfId="42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81" fontId="0" fillId="0" borderId="0" xfId="0" applyNumberFormat="1" applyFont="1" applyAlignment="1">
      <alignment horizontal="center" wrapText="1"/>
    </xf>
    <xf numFmtId="179" fontId="0" fillId="0" borderId="0" xfId="0" applyNumberFormat="1" applyFont="1" applyAlignment="1">
      <alignment horizontal="center" wrapText="1"/>
    </xf>
    <xf numFmtId="178" fontId="0" fillId="0" borderId="0" xfId="0" applyNumberFormat="1" applyFont="1" applyAlignment="1">
      <alignment horizontal="center" wrapText="1"/>
    </xf>
    <xf numFmtId="181" fontId="9" fillId="2" borderId="2" xfId="0" applyNumberFormat="1" applyFont="1" applyFill="1" applyBorder="1" applyAlignment="1">
      <alignment horizontal="center" vertical="center" wrapText="1"/>
    </xf>
    <xf numFmtId="179" fontId="9" fillId="2" borderId="2" xfId="0" applyNumberFormat="1" applyFont="1" applyFill="1" applyBorder="1" applyAlignment="1">
      <alignment horizontal="center" vertical="center" wrapText="1"/>
    </xf>
    <xf numFmtId="178" fontId="9" fillId="2" borderId="2" xfId="0" applyNumberFormat="1" applyFont="1" applyFill="1" applyBorder="1" applyAlignment="1">
      <alignment horizontal="center" vertical="center" wrapText="1"/>
    </xf>
    <xf numFmtId="176" fontId="9" fillId="2" borderId="7" xfId="42" applyNumberFormat="1" applyFont="1" applyFill="1" applyBorder="1" applyAlignment="1">
      <alignment horizontal="center" vertical="center" wrapText="1"/>
    </xf>
    <xf numFmtId="181" fontId="9" fillId="2" borderId="7" xfId="0" applyNumberFormat="1" applyFont="1" applyFill="1" applyBorder="1" applyAlignment="1">
      <alignment horizontal="center" vertical="center" wrapText="1"/>
    </xf>
    <xf numFmtId="181" fontId="0" fillId="0" borderId="2" xfId="0" applyNumberFormat="1" applyFont="1" applyBorder="1" applyAlignment="1">
      <alignment horizontal="center" vertical="center" wrapText="1"/>
    </xf>
    <xf numFmtId="179" fontId="0" fillId="0" borderId="2" xfId="0" applyNumberFormat="1" applyFont="1" applyBorder="1" applyAlignment="1">
      <alignment horizontal="center" vertical="center" wrapText="1"/>
    </xf>
    <xf numFmtId="0" fontId="0" fillId="0" borderId="2" xfId="42" applyFont="1" applyBorder="1" applyAlignment="1">
      <alignment horizontal="center" vertical="center" wrapText="1"/>
    </xf>
    <xf numFmtId="181" fontId="0" fillId="0" borderId="10" xfId="0" applyNumberFormat="1" applyFont="1" applyBorder="1" applyAlignment="1">
      <alignment horizontal="center" vertical="center" wrapText="1"/>
    </xf>
    <xf numFmtId="179" fontId="0" fillId="0" borderId="10" xfId="0" applyNumberFormat="1" applyFont="1" applyBorder="1" applyAlignment="1">
      <alignment horizontal="center" vertical="center" wrapText="1"/>
    </xf>
    <xf numFmtId="0" fontId="0" fillId="0" borderId="7" xfId="42" applyFont="1" applyBorder="1" applyAlignment="1">
      <alignment horizontal="center" vertical="center" wrapText="1"/>
    </xf>
    <xf numFmtId="181" fontId="0" fillId="0" borderId="11" xfId="0" applyNumberFormat="1" applyFont="1" applyBorder="1" applyAlignment="1">
      <alignment horizontal="center" vertical="center" wrapText="1"/>
    </xf>
    <xf numFmtId="179" fontId="0" fillId="0" borderId="11" xfId="0" applyNumberFormat="1" applyFont="1" applyBorder="1" applyAlignment="1">
      <alignment horizontal="center" vertical="center" wrapText="1"/>
    </xf>
    <xf numFmtId="179" fontId="0" fillId="2" borderId="7" xfId="42" applyNumberFormat="1" applyFont="1" applyFill="1" applyBorder="1" applyAlignment="1">
      <alignment horizontal="center" vertical="center" wrapText="1"/>
    </xf>
    <xf numFmtId="179" fontId="0" fillId="2" borderId="2" xfId="0" applyNumberFormat="1" applyFont="1" applyFill="1" applyBorder="1" applyAlignment="1">
      <alignment horizontal="center" vertical="center" wrapText="1"/>
    </xf>
    <xf numFmtId="181" fontId="0" fillId="0" borderId="12" xfId="0" applyNumberFormat="1" applyFont="1" applyBorder="1" applyAlignment="1">
      <alignment horizontal="center" vertical="center" wrapText="1"/>
    </xf>
    <xf numFmtId="179" fontId="0" fillId="0" borderId="12" xfId="0" applyNumberFormat="1" applyFont="1" applyBorder="1" applyAlignment="1">
      <alignment horizontal="center" vertical="center" wrapText="1"/>
    </xf>
    <xf numFmtId="0" fontId="0" fillId="0" borderId="14" xfId="42" applyFont="1" applyBorder="1" applyAlignment="1">
      <alignment horizontal="center" vertical="center" wrapText="1"/>
    </xf>
    <xf numFmtId="181" fontId="0" fillId="0" borderId="2" xfId="0" applyNumberFormat="1" applyFont="1" applyFill="1" applyBorder="1" applyAlignment="1">
      <alignment horizontal="center" vertical="center" wrapText="1"/>
    </xf>
    <xf numFmtId="179" fontId="0" fillId="0" borderId="2" xfId="0" applyNumberFormat="1" applyFont="1" applyFill="1" applyBorder="1" applyAlignment="1">
      <alignment horizontal="center" vertical="center" wrapText="1"/>
    </xf>
    <xf numFmtId="0" fontId="0" fillId="0" borderId="2" xfId="42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wrapText="1"/>
    </xf>
    <xf numFmtId="0" fontId="0" fillId="2" borderId="7" xfId="0" applyFont="1" applyFill="1" applyBorder="1" applyAlignment="1">
      <alignment horizontal="center" wrapText="1"/>
    </xf>
    <xf numFmtId="178" fontId="0" fillId="0" borderId="7" xfId="42" applyNumberFormat="1" applyFont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wrapText="1"/>
    </xf>
    <xf numFmtId="0" fontId="11" fillId="2" borderId="0" xfId="0" applyFont="1" applyFill="1" applyAlignment="1" applyProtection="1">
      <alignment horizontal="center" vertical="center" wrapText="1"/>
    </xf>
    <xf numFmtId="0" fontId="15" fillId="2" borderId="0" xfId="0" applyFont="1" applyFill="1" applyAlignment="1" applyProtection="1">
      <alignment horizontal="center" vertical="center" wrapText="1"/>
    </xf>
    <xf numFmtId="0" fontId="0" fillId="0" borderId="0" xfId="0" applyFont="1" applyAlignment="1">
      <alignment wrapText="1"/>
    </xf>
    <xf numFmtId="0" fontId="15" fillId="2" borderId="0" xfId="0" applyFont="1" applyFill="1" applyAlignment="1" applyProtection="1">
      <alignment horizontal="left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7" fillId="0" borderId="2" xfId="42" applyNumberFormat="1" applyFont="1" applyFill="1" applyBorder="1" applyAlignment="1">
      <alignment horizontal="center" vertical="center" wrapText="1"/>
    </xf>
    <xf numFmtId="0" fontId="17" fillId="0" borderId="3" xfId="42" applyFont="1" applyFill="1" applyBorder="1" applyAlignment="1">
      <alignment horizontal="center" vertical="center" wrapText="1"/>
    </xf>
    <xf numFmtId="0" fontId="17" fillId="0" borderId="15" xfId="42" applyFont="1" applyFill="1" applyBorder="1" applyAlignment="1">
      <alignment horizontal="center" vertical="center" wrapText="1"/>
    </xf>
    <xf numFmtId="0" fontId="17" fillId="0" borderId="4" xfId="42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0" fillId="0" borderId="2" xfId="42" applyNumberFormat="1" applyFont="1" applyFill="1" applyBorder="1" applyAlignment="1">
      <alignment horizontal="center" vertical="center" wrapText="1"/>
    </xf>
    <xf numFmtId="0" fontId="10" fillId="0" borderId="3" xfId="42" applyFont="1" applyFill="1" applyBorder="1" applyAlignment="1">
      <alignment horizontal="center" vertical="center" wrapText="1"/>
    </xf>
    <xf numFmtId="0" fontId="10" fillId="0" borderId="15" xfId="42" applyFont="1" applyFill="1" applyBorder="1" applyAlignment="1">
      <alignment horizontal="center" vertical="center" wrapText="1"/>
    </xf>
    <xf numFmtId="0" fontId="10" fillId="0" borderId="4" xfId="42" applyFont="1" applyFill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wrapText="1"/>
    </xf>
    <xf numFmtId="0" fontId="13" fillId="2" borderId="2" xfId="0" applyFont="1" applyFill="1" applyBorder="1" applyAlignment="1">
      <alignment horizontal="center" vertical="center" wrapText="1"/>
    </xf>
    <xf numFmtId="0" fontId="18" fillId="0" borderId="0" xfId="42" applyFont="1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20" fillId="0" borderId="0" xfId="42" applyFont="1" applyFill="1" applyAlignment="1">
      <alignment horizontal="center" vertical="center" wrapText="1"/>
    </xf>
    <xf numFmtId="0" fontId="21" fillId="0" borderId="0" xfId="42" applyFont="1" applyFill="1" applyAlignment="1">
      <alignment horizontal="left" vertical="center" wrapText="1"/>
    </xf>
    <xf numFmtId="0" fontId="3" fillId="0" borderId="1" xfId="42" applyFont="1" applyFill="1" applyBorder="1" applyAlignment="1">
      <alignment horizontal="center" vertical="center" wrapText="1"/>
    </xf>
    <xf numFmtId="0" fontId="10" fillId="0" borderId="2" xfId="42" applyFont="1" applyFill="1" applyBorder="1" applyAlignment="1">
      <alignment horizontal="center" vertical="center" wrapText="1"/>
    </xf>
    <xf numFmtId="0" fontId="19" fillId="0" borderId="2" xfId="42" applyNumberFormat="1" applyFont="1" applyFill="1" applyBorder="1" applyAlignment="1">
      <alignment horizontal="center" vertical="center" wrapText="1"/>
    </xf>
    <xf numFmtId="0" fontId="19" fillId="0" borderId="2" xfId="42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178" fontId="19" fillId="0" borderId="2" xfId="0" applyNumberFormat="1" applyFont="1" applyFill="1" applyBorder="1" applyAlignment="1">
      <alignment horizontal="center" vertical="center" wrapText="1"/>
    </xf>
    <xf numFmtId="0" fontId="22" fillId="0" borderId="2" xfId="42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0" borderId="2" xfId="42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/>
    </xf>
    <xf numFmtId="0" fontId="19" fillId="0" borderId="3" xfId="42" applyFont="1" applyFill="1" applyBorder="1" applyAlignment="1">
      <alignment horizontal="center" vertical="center" wrapText="1"/>
    </xf>
    <xf numFmtId="176" fontId="19" fillId="0" borderId="2" xfId="42" applyNumberFormat="1" applyFont="1" applyFill="1" applyBorder="1" applyAlignment="1">
      <alignment horizontal="center" vertical="center" wrapText="1"/>
    </xf>
    <xf numFmtId="176" fontId="10" fillId="0" borderId="2" xfId="42" applyNumberFormat="1" applyFont="1" applyFill="1" applyBorder="1" applyAlignment="1">
      <alignment horizontal="center" vertical="center" wrapText="1"/>
    </xf>
    <xf numFmtId="178" fontId="19" fillId="0" borderId="2" xfId="42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19" fillId="0" borderId="3" xfId="0" applyNumberFormat="1" applyFont="1" applyFill="1" applyBorder="1" applyAlignment="1">
      <alignment horizontal="center" vertical="center" wrapText="1"/>
    </xf>
    <xf numFmtId="0" fontId="3" fillId="0" borderId="0" xfId="42" applyFont="1" applyFill="1" applyBorder="1" applyAlignment="1">
      <alignment horizontal="center" vertical="center" wrapText="1"/>
    </xf>
    <xf numFmtId="0" fontId="18" fillId="0" borderId="2" xfId="42" applyFont="1" applyFill="1" applyBorder="1" applyAlignment="1">
      <alignment horizontal="center" vertical="center" wrapText="1"/>
    </xf>
    <xf numFmtId="0" fontId="20" fillId="0" borderId="2" xfId="42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</cellXfs>
  <cellStyles count="9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 15 2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常规 10 11" xfId="22"/>
    <cellStyle name="常规 12" xfId="23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检查单元格" xfId="33" builtinId="23"/>
    <cellStyle name="20% - 强调文字颜色 6" xfId="34" builtinId="50"/>
    <cellStyle name="强调文字颜色 2" xfId="35" builtinId="33"/>
    <cellStyle name="链接单元格" xfId="36" builtinId="24"/>
    <cellStyle name="汇总" xfId="37" builtinId="25"/>
    <cellStyle name="常规 107 2" xfId="38"/>
    <cellStyle name="好" xfId="39" builtinId="26"/>
    <cellStyle name="适中" xfId="40" builtinId="28"/>
    <cellStyle name="强调文字颜色 1" xfId="41" builtinId="29"/>
    <cellStyle name="常规 2 2 2 4" xfId="42"/>
    <cellStyle name="20% - 强调文字颜色 5" xfId="43" builtinId="46"/>
    <cellStyle name="常规 8 2" xfId="44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常规 10" xfId="57"/>
    <cellStyle name="40% - 强调文字颜色 6" xfId="58" builtinId="51"/>
    <cellStyle name="常规 10 2" xfId="59"/>
    <cellStyle name="60% - 强调文字颜色 6" xfId="60" builtinId="52"/>
    <cellStyle name="常规 10 2 2 2 3" xfId="61"/>
    <cellStyle name="常规 19" xfId="62"/>
    <cellStyle name="常规 100" xfId="63"/>
    <cellStyle name="常规 11" xfId="64"/>
    <cellStyle name="常规 12 2" xfId="65"/>
    <cellStyle name="常规 13" xfId="66"/>
    <cellStyle name="常规 14 2" xfId="67"/>
    <cellStyle name="常规 15 2 2" xfId="68"/>
    <cellStyle name="常规 2" xfId="69"/>
    <cellStyle name="常规 2 16" xfId="70"/>
    <cellStyle name="常规 2 2" xfId="71"/>
    <cellStyle name="常规 2 2 2" xfId="72"/>
    <cellStyle name="常规 2 3" xfId="73"/>
    <cellStyle name="常规 2 5" xfId="74"/>
    <cellStyle name="常规 2 5 2" xfId="75"/>
    <cellStyle name="常规 3" xfId="76"/>
    <cellStyle name="常规 3 3" xfId="77"/>
    <cellStyle name="常规 34" xfId="78"/>
    <cellStyle name="常规 35" xfId="79"/>
    <cellStyle name="常规 4 2" xfId="80"/>
    <cellStyle name="常规 4 6" xfId="81"/>
    <cellStyle name="常规 5" xfId="82"/>
    <cellStyle name="常规 5 5" xfId="83"/>
    <cellStyle name="常规 6 2" xfId="84"/>
    <cellStyle name="常规 6 3" xfId="85"/>
    <cellStyle name="常规 7" xfId="86"/>
    <cellStyle name="常规 8" xfId="87"/>
    <cellStyle name="常规 9" xfId="88"/>
    <cellStyle name="常规 93" xfId="89"/>
    <cellStyle name="常规_Sheet1" xfId="9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C8" sqref="C8"/>
    </sheetView>
  </sheetViews>
  <sheetFormatPr defaultColWidth="9" defaultRowHeight="13.5"/>
  <cols>
    <col min="2" max="3" width="12.25" customWidth="1"/>
    <col min="4" max="4" width="15.25" customWidth="1"/>
    <col min="5" max="5" width="16.375" customWidth="1"/>
    <col min="6" max="6" width="16.75" customWidth="1"/>
    <col min="7" max="7" width="23.25" customWidth="1"/>
    <col min="8" max="8" width="21.125" customWidth="1"/>
    <col min="9" max="9" width="11.375" customWidth="1"/>
  </cols>
  <sheetData>
    <row r="1" ht="22" customHeight="1" spans="1:1">
      <c r="A1" s="169" t="s">
        <v>0</v>
      </c>
    </row>
    <row r="2" ht="37" customHeight="1" spans="1:9">
      <c r="A2" s="170" t="s">
        <v>1</v>
      </c>
      <c r="B2" s="170"/>
      <c r="C2" s="170"/>
      <c r="D2" s="170"/>
      <c r="E2" s="170"/>
      <c r="F2" s="170"/>
      <c r="G2" s="170"/>
      <c r="H2" s="170"/>
      <c r="I2" s="170"/>
    </row>
    <row r="3" ht="24" customHeight="1" spans="1:9">
      <c r="A3" s="171" t="s">
        <v>2</v>
      </c>
      <c r="B3" s="171"/>
      <c r="C3" s="171"/>
      <c r="D3" s="171"/>
      <c r="E3" s="171"/>
      <c r="F3" s="171"/>
      <c r="G3" s="171"/>
      <c r="H3" s="171"/>
      <c r="I3" s="171"/>
    </row>
    <row r="4" ht="27" customHeight="1" spans="1:9">
      <c r="A4" s="172" t="s">
        <v>3</v>
      </c>
      <c r="B4" s="172" t="s">
        <v>4</v>
      </c>
      <c r="C4" s="172"/>
      <c r="D4" s="172" t="s">
        <v>5</v>
      </c>
      <c r="E4" s="172" t="s">
        <v>6</v>
      </c>
      <c r="F4" s="172" t="s">
        <v>7</v>
      </c>
      <c r="G4" s="172" t="s">
        <v>8</v>
      </c>
      <c r="H4" s="172" t="s">
        <v>9</v>
      </c>
      <c r="I4" s="172" t="s">
        <v>10</v>
      </c>
    </row>
    <row r="5" ht="27" customHeight="1" spans="1:9">
      <c r="A5" s="172"/>
      <c r="B5" s="172" t="s">
        <v>11</v>
      </c>
      <c r="C5" s="172" t="s">
        <v>12</v>
      </c>
      <c r="D5" s="172"/>
      <c r="E5" s="172"/>
      <c r="F5" s="172"/>
      <c r="G5" s="172"/>
      <c r="H5" s="172"/>
      <c r="I5" s="172"/>
    </row>
    <row r="6" ht="30" customHeight="1" spans="1:9">
      <c r="A6" s="173"/>
      <c r="B6" s="172" t="s">
        <v>13</v>
      </c>
      <c r="C6" s="174">
        <f t="shared" ref="C6:H6" si="0">SUM(C7:C17)</f>
        <v>10388</v>
      </c>
      <c r="D6" s="174">
        <f t="shared" si="0"/>
        <v>2000</v>
      </c>
      <c r="E6" s="174">
        <f t="shared" si="0"/>
        <v>1247</v>
      </c>
      <c r="F6" s="174">
        <f t="shared" si="0"/>
        <v>2861</v>
      </c>
      <c r="G6" s="174">
        <f t="shared" si="0"/>
        <v>4085</v>
      </c>
      <c r="H6" s="174">
        <f t="shared" si="0"/>
        <v>195</v>
      </c>
      <c r="I6" s="173"/>
    </row>
    <row r="7" ht="30" customHeight="1" spans="1:9">
      <c r="A7" s="173">
        <v>1</v>
      </c>
      <c r="B7" s="173" t="s">
        <v>14</v>
      </c>
      <c r="C7" s="173">
        <f>SUM(D7:H7)</f>
        <v>5294.6</v>
      </c>
      <c r="D7" s="173">
        <v>1600</v>
      </c>
      <c r="E7" s="173">
        <v>529</v>
      </c>
      <c r="F7" s="173">
        <v>1761</v>
      </c>
      <c r="G7" s="173">
        <v>1209.6</v>
      </c>
      <c r="H7" s="173">
        <v>195</v>
      </c>
      <c r="I7" s="173"/>
    </row>
    <row r="8" ht="30" customHeight="1" spans="1:9">
      <c r="A8" s="173">
        <v>2</v>
      </c>
      <c r="B8" s="173" t="s">
        <v>15</v>
      </c>
      <c r="C8" s="173">
        <f t="shared" ref="C8:C17" si="1">SUM(D8:H8)</f>
        <v>598</v>
      </c>
      <c r="D8" s="173" t="s">
        <v>16</v>
      </c>
      <c r="E8" s="173" t="s">
        <v>16</v>
      </c>
      <c r="F8" s="173">
        <v>598</v>
      </c>
      <c r="G8" s="173" t="s">
        <v>16</v>
      </c>
      <c r="H8" s="173" t="s">
        <v>16</v>
      </c>
      <c r="I8" s="173"/>
    </row>
    <row r="9" ht="30" customHeight="1" spans="1:9">
      <c r="A9" s="173">
        <v>3</v>
      </c>
      <c r="B9" s="173" t="s">
        <v>17</v>
      </c>
      <c r="C9" s="173">
        <f t="shared" si="1"/>
        <v>853.5</v>
      </c>
      <c r="D9" s="173" t="s">
        <v>16</v>
      </c>
      <c r="E9" s="173">
        <v>210</v>
      </c>
      <c r="F9" s="173">
        <v>123</v>
      </c>
      <c r="G9" s="173">
        <v>520.5</v>
      </c>
      <c r="H9" s="173" t="s">
        <v>16</v>
      </c>
      <c r="I9" s="173"/>
    </row>
    <row r="10" ht="30" customHeight="1" spans="1:9">
      <c r="A10" s="173">
        <v>4</v>
      </c>
      <c r="B10" s="173" t="s">
        <v>18</v>
      </c>
      <c r="C10" s="173">
        <f t="shared" si="1"/>
        <v>492</v>
      </c>
      <c r="D10" s="173">
        <v>294</v>
      </c>
      <c r="E10" s="173" t="s">
        <v>16</v>
      </c>
      <c r="F10" s="173" t="s">
        <v>16</v>
      </c>
      <c r="G10" s="173">
        <v>198</v>
      </c>
      <c r="H10" s="173" t="s">
        <v>16</v>
      </c>
      <c r="I10" s="173"/>
    </row>
    <row r="11" ht="30" customHeight="1" spans="1:9">
      <c r="A11" s="173">
        <v>5</v>
      </c>
      <c r="B11" s="173" t="s">
        <v>19</v>
      </c>
      <c r="C11" s="173">
        <f t="shared" si="1"/>
        <v>9</v>
      </c>
      <c r="D11" s="173" t="s">
        <v>16</v>
      </c>
      <c r="E11" s="173">
        <v>9</v>
      </c>
      <c r="F11" s="173" t="s">
        <v>16</v>
      </c>
      <c r="G11" s="173" t="s">
        <v>16</v>
      </c>
      <c r="H11" s="173" t="s">
        <v>16</v>
      </c>
      <c r="I11" s="173"/>
    </row>
    <row r="12" ht="30" customHeight="1" spans="1:9">
      <c r="A12" s="173">
        <v>6</v>
      </c>
      <c r="B12" s="173" t="s">
        <v>20</v>
      </c>
      <c r="C12" s="173">
        <f t="shared" si="1"/>
        <v>1620.4</v>
      </c>
      <c r="D12" s="173">
        <v>100</v>
      </c>
      <c r="E12" s="173" t="s">
        <v>16</v>
      </c>
      <c r="F12" s="173">
        <v>200</v>
      </c>
      <c r="G12" s="173">
        <v>1320.4</v>
      </c>
      <c r="H12" s="173" t="s">
        <v>16</v>
      </c>
      <c r="I12" s="173"/>
    </row>
    <row r="13" ht="30" customHeight="1" spans="1:9">
      <c r="A13" s="173">
        <v>7</v>
      </c>
      <c r="B13" s="173" t="s">
        <v>21</v>
      </c>
      <c r="C13" s="173">
        <f t="shared" si="1"/>
        <v>695.5</v>
      </c>
      <c r="D13" s="173" t="s">
        <v>16</v>
      </c>
      <c r="E13" s="173">
        <v>456</v>
      </c>
      <c r="F13" s="173">
        <v>119</v>
      </c>
      <c r="G13" s="173">
        <v>120.5</v>
      </c>
      <c r="H13" s="173" t="s">
        <v>16</v>
      </c>
      <c r="I13" s="173"/>
    </row>
    <row r="14" ht="30" customHeight="1" spans="1:9">
      <c r="A14" s="173">
        <v>8</v>
      </c>
      <c r="B14" s="173" t="s">
        <v>22</v>
      </c>
      <c r="C14" s="173">
        <f t="shared" si="1"/>
        <v>60</v>
      </c>
      <c r="D14" s="173" t="s">
        <v>16</v>
      </c>
      <c r="E14" s="173" t="s">
        <v>16</v>
      </c>
      <c r="F14" s="173">
        <v>60</v>
      </c>
      <c r="G14" s="173" t="s">
        <v>16</v>
      </c>
      <c r="H14" s="173" t="s">
        <v>16</v>
      </c>
      <c r="I14" s="173"/>
    </row>
    <row r="15" ht="30" customHeight="1" spans="1:9">
      <c r="A15" s="173">
        <v>9</v>
      </c>
      <c r="B15" s="173" t="s">
        <v>23</v>
      </c>
      <c r="C15" s="173">
        <f t="shared" si="1"/>
        <v>130.3</v>
      </c>
      <c r="D15" s="173" t="s">
        <v>16</v>
      </c>
      <c r="E15" s="173">
        <v>43</v>
      </c>
      <c r="F15" s="173" t="s">
        <v>16</v>
      </c>
      <c r="G15" s="173">
        <v>87.3</v>
      </c>
      <c r="H15" s="173" t="s">
        <v>16</v>
      </c>
      <c r="I15" s="173"/>
    </row>
    <row r="16" ht="30" customHeight="1" spans="1:9">
      <c r="A16" s="173">
        <v>10</v>
      </c>
      <c r="B16" s="173" t="s">
        <v>24</v>
      </c>
      <c r="C16" s="173">
        <f t="shared" si="1"/>
        <v>412.7</v>
      </c>
      <c r="D16" s="173" t="s">
        <v>16</v>
      </c>
      <c r="E16" s="173" t="s">
        <v>16</v>
      </c>
      <c r="F16" s="173" t="s">
        <v>16</v>
      </c>
      <c r="G16" s="173">
        <v>412.7</v>
      </c>
      <c r="H16" s="173" t="s">
        <v>16</v>
      </c>
      <c r="I16" s="173"/>
    </row>
    <row r="17" customFormat="1" ht="30" customHeight="1" spans="1:9">
      <c r="A17" s="173">
        <v>11</v>
      </c>
      <c r="B17" s="173" t="s">
        <v>25</v>
      </c>
      <c r="C17" s="173">
        <f t="shared" si="1"/>
        <v>222</v>
      </c>
      <c r="D17" s="173">
        <v>6</v>
      </c>
      <c r="E17" s="173" t="s">
        <v>16</v>
      </c>
      <c r="F17" s="173" t="s">
        <v>16</v>
      </c>
      <c r="G17" s="173">
        <v>216</v>
      </c>
      <c r="H17" s="173" t="s">
        <v>16</v>
      </c>
      <c r="I17" s="173"/>
    </row>
  </sheetData>
  <mergeCells count="10">
    <mergeCell ref="A2:I2"/>
    <mergeCell ref="A3:I3"/>
    <mergeCell ref="B4:C4"/>
    <mergeCell ref="A4:A5"/>
    <mergeCell ref="D4:D5"/>
    <mergeCell ref="E4:E5"/>
    <mergeCell ref="F4:F5"/>
    <mergeCell ref="G4:G5"/>
    <mergeCell ref="H4:H5"/>
    <mergeCell ref="I4:I5"/>
  </mergeCells>
  <pageMargins left="0.629861111111111" right="0.472222222222222" top="0.66875" bottom="0.590277777777778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53"/>
  <sheetViews>
    <sheetView workbookViewId="0">
      <pane ySplit="4" topLeftCell="A5" activePane="bottomLeft" state="frozen"/>
      <selection/>
      <selection pane="bottomLeft" activeCell="K27" sqref="K27:K53"/>
    </sheetView>
  </sheetViews>
  <sheetFormatPr defaultColWidth="9" defaultRowHeight="12.75"/>
  <cols>
    <col min="1" max="1" width="4" style="143" customWidth="1"/>
    <col min="2" max="2" width="6.375" style="143" customWidth="1"/>
    <col min="3" max="3" width="5.75" style="143" customWidth="1"/>
    <col min="4" max="4" width="7.125" style="143" customWidth="1"/>
    <col min="5" max="5" width="13.375" style="143" customWidth="1"/>
    <col min="6" max="6" width="7.5" style="143" customWidth="1"/>
    <col min="7" max="7" width="5" style="143" customWidth="1"/>
    <col min="8" max="8" width="6.25" style="143" customWidth="1"/>
    <col min="9" max="9" width="8.125" style="143" customWidth="1"/>
    <col min="10" max="11" width="7.75" style="143" customWidth="1"/>
    <col min="12" max="12" width="8.375" style="143" customWidth="1"/>
    <col min="13" max="13" width="10.375" style="143" customWidth="1"/>
    <col min="14" max="14" width="9" style="143" customWidth="1"/>
    <col min="15" max="15" width="5" style="143" customWidth="1"/>
    <col min="16" max="16" width="4.625" style="143" customWidth="1"/>
    <col min="17" max="17" width="10" style="143" customWidth="1"/>
    <col min="18" max="19" width="5.375" style="143" customWidth="1"/>
    <col min="20" max="20" width="13" style="143" customWidth="1"/>
    <col min="21" max="21" width="6.5" style="143" customWidth="1"/>
    <col min="22" max="22" width="5.625" style="143" customWidth="1"/>
    <col min="23" max="23" width="4.875" style="143" customWidth="1"/>
    <col min="24" max="24" width="4.375" style="143" customWidth="1"/>
    <col min="25" max="25" width="18.25" style="143" customWidth="1"/>
    <col min="26" max="26" width="17.125" style="143" customWidth="1"/>
    <col min="27" max="16384" width="9" style="143"/>
  </cols>
  <sheetData>
    <row r="1" ht="14.25" spans="1:2">
      <c r="A1" s="144" t="s">
        <v>26</v>
      </c>
      <c r="B1" s="144"/>
    </row>
    <row r="2" ht="30" customHeight="1" spans="1:25">
      <c r="A2" s="145" t="s">
        <v>27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63"/>
    </row>
    <row r="3" ht="25.5" customHeight="1" spans="1:26">
      <c r="A3" s="146" t="s">
        <v>3</v>
      </c>
      <c r="B3" s="146" t="s">
        <v>28</v>
      </c>
      <c r="C3" s="146" t="s">
        <v>29</v>
      </c>
      <c r="D3" s="146" t="s">
        <v>30</v>
      </c>
      <c r="E3" s="146" t="s">
        <v>31</v>
      </c>
      <c r="F3" s="146" t="s">
        <v>32</v>
      </c>
      <c r="G3" s="146" t="s">
        <v>33</v>
      </c>
      <c r="H3" s="146" t="s">
        <v>33</v>
      </c>
      <c r="I3" s="146" t="s">
        <v>34</v>
      </c>
      <c r="J3" s="146" t="s">
        <v>33</v>
      </c>
      <c r="K3" s="146"/>
      <c r="L3" s="146" t="s">
        <v>33</v>
      </c>
      <c r="M3" s="146" t="s">
        <v>35</v>
      </c>
      <c r="N3" s="146" t="s">
        <v>36</v>
      </c>
      <c r="O3" s="146" t="s">
        <v>37</v>
      </c>
      <c r="P3" s="146" t="s">
        <v>38</v>
      </c>
      <c r="Q3" s="146" t="s">
        <v>39</v>
      </c>
      <c r="R3" s="146" t="s">
        <v>40</v>
      </c>
      <c r="S3" s="146" t="s">
        <v>41</v>
      </c>
      <c r="T3" s="146" t="s">
        <v>42</v>
      </c>
      <c r="U3" s="146" t="s">
        <v>43</v>
      </c>
      <c r="V3" s="146" t="s">
        <v>44</v>
      </c>
      <c r="W3" s="146" t="s">
        <v>33</v>
      </c>
      <c r="X3" s="132" t="s">
        <v>45</v>
      </c>
      <c r="Y3" s="146" t="s">
        <v>10</v>
      </c>
      <c r="Z3" s="146" t="s">
        <v>46</v>
      </c>
    </row>
    <row r="4" ht="37.5" customHeight="1" spans="1:26">
      <c r="A4" s="146" t="s">
        <v>33</v>
      </c>
      <c r="B4" s="146" t="s">
        <v>33</v>
      </c>
      <c r="C4" s="146" t="s">
        <v>33</v>
      </c>
      <c r="D4" s="146" t="s">
        <v>33</v>
      </c>
      <c r="E4" s="146" t="s">
        <v>33</v>
      </c>
      <c r="F4" s="146" t="s">
        <v>13</v>
      </c>
      <c r="G4" s="146" t="s">
        <v>47</v>
      </c>
      <c r="H4" s="146" t="s">
        <v>48</v>
      </c>
      <c r="I4" s="146" t="s">
        <v>13</v>
      </c>
      <c r="J4" s="152" t="s">
        <v>49</v>
      </c>
      <c r="K4" s="152" t="s">
        <v>50</v>
      </c>
      <c r="L4" s="146" t="s">
        <v>51</v>
      </c>
      <c r="M4" s="146" t="s">
        <v>33</v>
      </c>
      <c r="N4" s="146" t="s">
        <v>33</v>
      </c>
      <c r="O4" s="146" t="s">
        <v>33</v>
      </c>
      <c r="P4" s="146" t="s">
        <v>33</v>
      </c>
      <c r="Q4" s="146" t="s">
        <v>33</v>
      </c>
      <c r="R4" s="146" t="s">
        <v>33</v>
      </c>
      <c r="S4" s="146" t="s">
        <v>33</v>
      </c>
      <c r="T4" s="146" t="s">
        <v>33</v>
      </c>
      <c r="U4" s="146" t="s">
        <v>33</v>
      </c>
      <c r="V4" s="146" t="s">
        <v>52</v>
      </c>
      <c r="W4" s="146" t="s">
        <v>53</v>
      </c>
      <c r="X4" s="132" t="s">
        <v>33</v>
      </c>
      <c r="Y4" s="146" t="s">
        <v>33</v>
      </c>
      <c r="Z4" s="146"/>
    </row>
    <row r="5" s="139" customFormat="1" ht="22.5" customHeight="1" spans="1:26">
      <c r="A5" s="131"/>
      <c r="B5" s="146" t="s">
        <v>54</v>
      </c>
      <c r="C5" s="146"/>
      <c r="D5" s="146"/>
      <c r="E5" s="131">
        <f>E6+E20+E24+E26</f>
        <v>44</v>
      </c>
      <c r="F5" s="131">
        <f>F6+F20+F24+F26</f>
        <v>164.5</v>
      </c>
      <c r="G5" s="131">
        <f t="shared" ref="G5:L5" si="0">G6+G20+G24+G26</f>
        <v>0</v>
      </c>
      <c r="H5" s="131">
        <f t="shared" si="0"/>
        <v>164.5</v>
      </c>
      <c r="I5" s="131">
        <f t="shared" si="0"/>
        <v>17034</v>
      </c>
      <c r="J5" s="131">
        <f t="shared" si="0"/>
        <v>1587.5</v>
      </c>
      <c r="K5" s="131">
        <f t="shared" si="0"/>
        <v>2000</v>
      </c>
      <c r="L5" s="131">
        <f t="shared" si="0"/>
        <v>13446.5</v>
      </c>
      <c r="M5" s="146"/>
      <c r="N5" s="146"/>
      <c r="O5" s="131"/>
      <c r="P5" s="131"/>
      <c r="Q5" s="146"/>
      <c r="R5" s="131"/>
      <c r="S5" s="131"/>
      <c r="T5" s="146"/>
      <c r="U5" s="146"/>
      <c r="V5" s="146"/>
      <c r="W5" s="146"/>
      <c r="X5" s="157"/>
      <c r="Y5" s="164"/>
      <c r="Z5" s="146"/>
    </row>
    <row r="6" s="139" customFormat="1" ht="22.5" customHeight="1" spans="1:26">
      <c r="A6" s="131" t="s">
        <v>55</v>
      </c>
      <c r="B6" s="132" t="s">
        <v>18</v>
      </c>
      <c r="C6" s="133"/>
      <c r="D6" s="134"/>
      <c r="E6" s="146">
        <v>13</v>
      </c>
      <c r="F6" s="131">
        <f>SUM(F7:F19)</f>
        <v>29.4</v>
      </c>
      <c r="G6" s="131">
        <f t="shared" ref="G6:L6" si="1">SUM(G7:G19)</f>
        <v>0</v>
      </c>
      <c r="H6" s="131">
        <f t="shared" si="1"/>
        <v>29.4</v>
      </c>
      <c r="I6" s="131">
        <f t="shared" si="1"/>
        <v>663</v>
      </c>
      <c r="J6" s="131">
        <f t="shared" si="1"/>
        <v>147</v>
      </c>
      <c r="K6" s="131">
        <f t="shared" si="1"/>
        <v>294</v>
      </c>
      <c r="L6" s="131">
        <f t="shared" si="1"/>
        <v>222</v>
      </c>
      <c r="M6" s="146"/>
      <c r="N6" s="146"/>
      <c r="O6" s="131"/>
      <c r="P6" s="131"/>
      <c r="Q6" s="146"/>
      <c r="R6" s="131"/>
      <c r="S6" s="131"/>
      <c r="T6" s="146"/>
      <c r="U6" s="146"/>
      <c r="V6" s="146"/>
      <c r="W6" s="146"/>
      <c r="X6" s="157"/>
      <c r="Y6" s="164"/>
      <c r="Z6" s="146"/>
    </row>
    <row r="7" ht="22.5" customHeight="1" spans="1:26">
      <c r="A7" s="147">
        <v>1</v>
      </c>
      <c r="B7" s="148" t="s">
        <v>54</v>
      </c>
      <c r="C7" s="148" t="s">
        <v>18</v>
      </c>
      <c r="D7" s="148" t="s">
        <v>56</v>
      </c>
      <c r="E7" s="148" t="s">
        <v>57</v>
      </c>
      <c r="F7" s="147">
        <f t="shared" ref="F7:F19" si="2">SUM(G7:H7)</f>
        <v>1.4</v>
      </c>
      <c r="G7" s="147"/>
      <c r="H7" s="147">
        <v>1.4</v>
      </c>
      <c r="I7" s="147">
        <v>31</v>
      </c>
      <c r="J7" s="147">
        <f t="shared" ref="J7:J23" si="3">F7*5</f>
        <v>7</v>
      </c>
      <c r="K7" s="147">
        <f t="shared" ref="K7:K23" si="4">F7*10</f>
        <v>14</v>
      </c>
      <c r="L7" s="147">
        <f t="shared" ref="L7:L19" si="5">I7-J7-K7</f>
        <v>10</v>
      </c>
      <c r="M7" s="153" t="s">
        <v>58</v>
      </c>
      <c r="N7" s="148" t="s">
        <v>59</v>
      </c>
      <c r="O7" s="147">
        <v>6.5</v>
      </c>
      <c r="P7" s="147">
        <v>5</v>
      </c>
      <c r="Q7" s="148" t="s">
        <v>60</v>
      </c>
      <c r="R7" s="147">
        <v>0</v>
      </c>
      <c r="S7" s="147">
        <v>1.4</v>
      </c>
      <c r="T7" s="158">
        <v>360426103205</v>
      </c>
      <c r="U7" s="148" t="s">
        <v>61</v>
      </c>
      <c r="V7" s="147">
        <v>2018</v>
      </c>
      <c r="W7" s="147">
        <v>2019</v>
      </c>
      <c r="X7" s="157" t="s">
        <v>62</v>
      </c>
      <c r="Y7" s="165"/>
      <c r="Z7" s="148" t="s">
        <v>63</v>
      </c>
    </row>
    <row r="8" ht="22.5" customHeight="1" spans="1:26">
      <c r="A8" s="147">
        <v>2</v>
      </c>
      <c r="B8" s="148" t="s">
        <v>54</v>
      </c>
      <c r="C8" s="148" t="s">
        <v>18</v>
      </c>
      <c r="D8" s="148" t="s">
        <v>64</v>
      </c>
      <c r="E8" s="148" t="s">
        <v>65</v>
      </c>
      <c r="F8" s="147">
        <f t="shared" si="2"/>
        <v>1.5</v>
      </c>
      <c r="G8" s="147"/>
      <c r="H8" s="147">
        <v>1.5</v>
      </c>
      <c r="I8" s="147">
        <v>28</v>
      </c>
      <c r="J8" s="147">
        <f t="shared" si="3"/>
        <v>7.5</v>
      </c>
      <c r="K8" s="147">
        <f t="shared" si="4"/>
        <v>15</v>
      </c>
      <c r="L8" s="147">
        <f t="shared" si="5"/>
        <v>5.5</v>
      </c>
      <c r="M8" s="153" t="s">
        <v>58</v>
      </c>
      <c r="N8" s="148" t="s">
        <v>59</v>
      </c>
      <c r="O8" s="147">
        <v>6.5</v>
      </c>
      <c r="P8" s="147">
        <v>5</v>
      </c>
      <c r="Q8" s="148" t="s">
        <v>66</v>
      </c>
      <c r="R8" s="147">
        <v>0</v>
      </c>
      <c r="S8" s="147">
        <v>1.5</v>
      </c>
      <c r="T8" s="158">
        <v>360426101205</v>
      </c>
      <c r="U8" s="148" t="s">
        <v>67</v>
      </c>
      <c r="V8" s="147">
        <v>2018</v>
      </c>
      <c r="W8" s="147">
        <v>2019</v>
      </c>
      <c r="X8" s="157" t="s">
        <v>62</v>
      </c>
      <c r="Y8" s="165"/>
      <c r="Z8" s="148" t="s">
        <v>63</v>
      </c>
    </row>
    <row r="9" ht="22.5" customHeight="1" spans="1:26">
      <c r="A9" s="147">
        <v>3</v>
      </c>
      <c r="B9" s="148" t="s">
        <v>54</v>
      </c>
      <c r="C9" s="148" t="s">
        <v>18</v>
      </c>
      <c r="D9" s="148" t="s">
        <v>64</v>
      </c>
      <c r="E9" s="148" t="s">
        <v>68</v>
      </c>
      <c r="F9" s="147">
        <f t="shared" si="2"/>
        <v>3.6</v>
      </c>
      <c r="G9" s="147"/>
      <c r="H9" s="147">
        <v>3.6</v>
      </c>
      <c r="I9" s="147">
        <v>79</v>
      </c>
      <c r="J9" s="147">
        <f t="shared" si="3"/>
        <v>18</v>
      </c>
      <c r="K9" s="147">
        <f t="shared" si="4"/>
        <v>36</v>
      </c>
      <c r="L9" s="147">
        <f t="shared" si="5"/>
        <v>25</v>
      </c>
      <c r="M9" s="153" t="s">
        <v>58</v>
      </c>
      <c r="N9" s="148" t="s">
        <v>59</v>
      </c>
      <c r="O9" s="147">
        <v>6.5</v>
      </c>
      <c r="P9" s="147">
        <v>5</v>
      </c>
      <c r="Q9" s="148" t="s">
        <v>69</v>
      </c>
      <c r="R9" s="147">
        <v>2.2</v>
      </c>
      <c r="S9" s="147">
        <v>5.8</v>
      </c>
      <c r="T9" s="158">
        <v>360426101204</v>
      </c>
      <c r="U9" s="148" t="s">
        <v>70</v>
      </c>
      <c r="V9" s="147">
        <v>2018</v>
      </c>
      <c r="W9" s="147">
        <v>2019</v>
      </c>
      <c r="X9" s="157" t="s">
        <v>62</v>
      </c>
      <c r="Y9" s="165"/>
      <c r="Z9" s="148" t="s">
        <v>63</v>
      </c>
    </row>
    <row r="10" ht="22.5" customHeight="1" spans="1:26">
      <c r="A10" s="147">
        <v>4</v>
      </c>
      <c r="B10" s="148" t="s">
        <v>54</v>
      </c>
      <c r="C10" s="148" t="s">
        <v>18</v>
      </c>
      <c r="D10" s="148" t="s">
        <v>71</v>
      </c>
      <c r="E10" s="148" t="s">
        <v>72</v>
      </c>
      <c r="F10" s="147">
        <f t="shared" si="2"/>
        <v>7.2</v>
      </c>
      <c r="G10" s="147"/>
      <c r="H10" s="147">
        <v>7.2</v>
      </c>
      <c r="I10" s="147">
        <v>155</v>
      </c>
      <c r="J10" s="147">
        <f t="shared" si="3"/>
        <v>36</v>
      </c>
      <c r="K10" s="147">
        <f t="shared" si="4"/>
        <v>72</v>
      </c>
      <c r="L10" s="147">
        <f t="shared" si="5"/>
        <v>47</v>
      </c>
      <c r="M10" s="153" t="s">
        <v>58</v>
      </c>
      <c r="N10" s="148" t="s">
        <v>59</v>
      </c>
      <c r="O10" s="147">
        <v>6.5</v>
      </c>
      <c r="P10" s="147">
        <v>5</v>
      </c>
      <c r="Q10" s="148" t="s">
        <v>73</v>
      </c>
      <c r="R10" s="147">
        <v>0</v>
      </c>
      <c r="S10" s="147">
        <v>7.2</v>
      </c>
      <c r="T10" s="158">
        <v>360426207207</v>
      </c>
      <c r="U10" s="148" t="s">
        <v>74</v>
      </c>
      <c r="V10" s="147">
        <v>2018</v>
      </c>
      <c r="W10" s="147">
        <v>2019</v>
      </c>
      <c r="X10" s="157" t="s">
        <v>62</v>
      </c>
      <c r="Y10" s="165"/>
      <c r="Z10" s="148" t="s">
        <v>63</v>
      </c>
    </row>
    <row r="11" ht="22.5" customHeight="1" spans="1:26">
      <c r="A11" s="147">
        <v>5</v>
      </c>
      <c r="B11" s="148" t="s">
        <v>54</v>
      </c>
      <c r="C11" s="148" t="s">
        <v>18</v>
      </c>
      <c r="D11" s="148" t="s">
        <v>56</v>
      </c>
      <c r="E11" s="148" t="s">
        <v>75</v>
      </c>
      <c r="F11" s="147">
        <f t="shared" si="2"/>
        <v>2.3</v>
      </c>
      <c r="G11" s="147"/>
      <c r="H11" s="147">
        <v>2.3</v>
      </c>
      <c r="I11" s="147">
        <v>50</v>
      </c>
      <c r="J11" s="147">
        <f t="shared" si="3"/>
        <v>11.5</v>
      </c>
      <c r="K11" s="147">
        <f t="shared" si="4"/>
        <v>23</v>
      </c>
      <c r="L11" s="147">
        <f t="shared" si="5"/>
        <v>15.5</v>
      </c>
      <c r="M11" s="153" t="s">
        <v>58</v>
      </c>
      <c r="N11" s="148" t="s">
        <v>59</v>
      </c>
      <c r="O11" s="147">
        <v>6.5</v>
      </c>
      <c r="P11" s="147">
        <v>5</v>
      </c>
      <c r="Q11" s="148" t="s">
        <v>76</v>
      </c>
      <c r="R11" s="147">
        <v>0</v>
      </c>
      <c r="S11" s="147">
        <v>2.3</v>
      </c>
      <c r="T11" s="158">
        <v>360426103211</v>
      </c>
      <c r="U11" s="148" t="s">
        <v>77</v>
      </c>
      <c r="V11" s="147">
        <v>2018</v>
      </c>
      <c r="W11" s="147">
        <v>2019</v>
      </c>
      <c r="X11" s="157" t="s">
        <v>62</v>
      </c>
      <c r="Y11" s="165"/>
      <c r="Z11" s="148" t="s">
        <v>63</v>
      </c>
    </row>
    <row r="12" ht="22.5" customHeight="1" spans="1:26">
      <c r="A12" s="147">
        <v>6</v>
      </c>
      <c r="B12" s="148" t="s">
        <v>54</v>
      </c>
      <c r="C12" s="148" t="s">
        <v>18</v>
      </c>
      <c r="D12" s="148" t="s">
        <v>78</v>
      </c>
      <c r="E12" s="148" t="s">
        <v>79</v>
      </c>
      <c r="F12" s="147">
        <f t="shared" si="2"/>
        <v>3.3</v>
      </c>
      <c r="G12" s="147"/>
      <c r="H12" s="147">
        <v>3.3</v>
      </c>
      <c r="I12" s="147">
        <v>76</v>
      </c>
      <c r="J12" s="147">
        <f t="shared" si="3"/>
        <v>16.5</v>
      </c>
      <c r="K12" s="147">
        <f t="shared" si="4"/>
        <v>33</v>
      </c>
      <c r="L12" s="147">
        <f t="shared" si="5"/>
        <v>26.5</v>
      </c>
      <c r="M12" s="153" t="s">
        <v>58</v>
      </c>
      <c r="N12" s="148" t="s">
        <v>59</v>
      </c>
      <c r="O12" s="147">
        <v>6.5</v>
      </c>
      <c r="P12" s="147">
        <v>5</v>
      </c>
      <c r="Q12" s="148" t="s">
        <v>80</v>
      </c>
      <c r="R12" s="147">
        <v>5.5</v>
      </c>
      <c r="S12" s="147">
        <v>8.8</v>
      </c>
      <c r="T12" s="158">
        <v>360426202205</v>
      </c>
      <c r="U12" s="148" t="s">
        <v>81</v>
      </c>
      <c r="V12" s="147">
        <v>2018</v>
      </c>
      <c r="W12" s="147">
        <v>2019</v>
      </c>
      <c r="X12" s="157" t="s">
        <v>62</v>
      </c>
      <c r="Y12" s="165"/>
      <c r="Z12" s="148" t="s">
        <v>63</v>
      </c>
    </row>
    <row r="13" ht="22.5" customHeight="1" spans="1:26">
      <c r="A13" s="147">
        <v>7</v>
      </c>
      <c r="B13" s="148" t="s">
        <v>54</v>
      </c>
      <c r="C13" s="148" t="s">
        <v>18</v>
      </c>
      <c r="D13" s="148" t="s">
        <v>82</v>
      </c>
      <c r="E13" s="148" t="s">
        <v>83</v>
      </c>
      <c r="F13" s="147">
        <f t="shared" si="2"/>
        <v>1.2</v>
      </c>
      <c r="G13" s="147"/>
      <c r="H13" s="147">
        <v>1.2</v>
      </c>
      <c r="I13" s="147">
        <v>22</v>
      </c>
      <c r="J13" s="147">
        <f t="shared" si="3"/>
        <v>6</v>
      </c>
      <c r="K13" s="147">
        <f t="shared" si="4"/>
        <v>12</v>
      </c>
      <c r="L13" s="147">
        <f t="shared" si="5"/>
        <v>4</v>
      </c>
      <c r="M13" s="153" t="s">
        <v>58</v>
      </c>
      <c r="N13" s="148" t="s">
        <v>59</v>
      </c>
      <c r="O13" s="147">
        <v>6.5</v>
      </c>
      <c r="P13" s="147">
        <v>5</v>
      </c>
      <c r="Q13" s="148" t="s">
        <v>84</v>
      </c>
      <c r="R13" s="147">
        <v>1.1</v>
      </c>
      <c r="S13" s="147">
        <v>2.3</v>
      </c>
      <c r="T13" s="158">
        <v>360426204205</v>
      </c>
      <c r="U13" s="148" t="s">
        <v>85</v>
      </c>
      <c r="V13" s="147">
        <v>2018</v>
      </c>
      <c r="W13" s="147">
        <v>2019</v>
      </c>
      <c r="X13" s="157" t="s">
        <v>62</v>
      </c>
      <c r="Y13" s="165"/>
      <c r="Z13" s="148" t="s">
        <v>63</v>
      </c>
    </row>
    <row r="14" ht="22.5" customHeight="1" spans="1:26">
      <c r="A14" s="147">
        <v>8</v>
      </c>
      <c r="B14" s="148" t="s">
        <v>54</v>
      </c>
      <c r="C14" s="148" t="s">
        <v>18</v>
      </c>
      <c r="D14" s="148" t="s">
        <v>82</v>
      </c>
      <c r="E14" s="148" t="s">
        <v>86</v>
      </c>
      <c r="F14" s="147">
        <f t="shared" si="2"/>
        <v>1.6</v>
      </c>
      <c r="G14" s="147"/>
      <c r="H14" s="147">
        <v>1.6</v>
      </c>
      <c r="I14" s="147">
        <v>35</v>
      </c>
      <c r="J14" s="147">
        <f t="shared" si="3"/>
        <v>8</v>
      </c>
      <c r="K14" s="147">
        <f t="shared" si="4"/>
        <v>16</v>
      </c>
      <c r="L14" s="147">
        <f t="shared" si="5"/>
        <v>11</v>
      </c>
      <c r="M14" s="153" t="s">
        <v>58</v>
      </c>
      <c r="N14" s="148" t="s">
        <v>59</v>
      </c>
      <c r="O14" s="147">
        <v>6.5</v>
      </c>
      <c r="P14" s="147">
        <v>5</v>
      </c>
      <c r="Q14" s="148" t="s">
        <v>87</v>
      </c>
      <c r="R14" s="147">
        <v>1.2</v>
      </c>
      <c r="S14" s="147">
        <v>2.8</v>
      </c>
      <c r="T14" s="158">
        <v>360426204200</v>
      </c>
      <c r="U14" s="148" t="s">
        <v>88</v>
      </c>
      <c r="V14" s="147">
        <v>2018</v>
      </c>
      <c r="W14" s="147">
        <v>2019</v>
      </c>
      <c r="X14" s="157" t="s">
        <v>62</v>
      </c>
      <c r="Y14" s="165"/>
      <c r="Z14" s="148" t="s">
        <v>63</v>
      </c>
    </row>
    <row r="15" ht="22.5" customHeight="1" spans="1:26">
      <c r="A15" s="147">
        <v>9</v>
      </c>
      <c r="B15" s="148" t="s">
        <v>54</v>
      </c>
      <c r="C15" s="148" t="s">
        <v>18</v>
      </c>
      <c r="D15" s="148" t="s">
        <v>89</v>
      </c>
      <c r="E15" s="148" t="s">
        <v>90</v>
      </c>
      <c r="F15" s="147">
        <f t="shared" si="2"/>
        <v>1.8</v>
      </c>
      <c r="G15" s="147"/>
      <c r="H15" s="147">
        <v>1.8</v>
      </c>
      <c r="I15" s="147">
        <v>39</v>
      </c>
      <c r="J15" s="147">
        <f t="shared" si="3"/>
        <v>9</v>
      </c>
      <c r="K15" s="147">
        <f t="shared" si="4"/>
        <v>18</v>
      </c>
      <c r="L15" s="147">
        <f t="shared" si="5"/>
        <v>12</v>
      </c>
      <c r="M15" s="153" t="s">
        <v>58</v>
      </c>
      <c r="N15" s="148" t="s">
        <v>59</v>
      </c>
      <c r="O15" s="147">
        <v>6.5</v>
      </c>
      <c r="P15" s="147">
        <v>5</v>
      </c>
      <c r="Q15" s="148" t="s">
        <v>91</v>
      </c>
      <c r="R15" s="147">
        <v>0</v>
      </c>
      <c r="S15" s="147">
        <v>1.8</v>
      </c>
      <c r="T15" s="158">
        <v>360426205202</v>
      </c>
      <c r="U15" s="148" t="s">
        <v>92</v>
      </c>
      <c r="V15" s="147">
        <v>2018</v>
      </c>
      <c r="W15" s="147">
        <v>2019</v>
      </c>
      <c r="X15" s="157" t="s">
        <v>62</v>
      </c>
      <c r="Y15" s="165"/>
      <c r="Z15" s="148" t="s">
        <v>63</v>
      </c>
    </row>
    <row r="16" ht="22.5" customHeight="1" spans="1:26">
      <c r="A16" s="147">
        <v>10</v>
      </c>
      <c r="B16" s="148" t="s">
        <v>54</v>
      </c>
      <c r="C16" s="148" t="s">
        <v>18</v>
      </c>
      <c r="D16" s="148" t="s">
        <v>89</v>
      </c>
      <c r="E16" s="148" t="s">
        <v>93</v>
      </c>
      <c r="F16" s="147">
        <f t="shared" si="2"/>
        <v>1.6</v>
      </c>
      <c r="G16" s="147"/>
      <c r="H16" s="147">
        <v>1.6</v>
      </c>
      <c r="I16" s="147">
        <v>36</v>
      </c>
      <c r="J16" s="147">
        <f t="shared" si="3"/>
        <v>8</v>
      </c>
      <c r="K16" s="147">
        <f t="shared" si="4"/>
        <v>16</v>
      </c>
      <c r="L16" s="147">
        <f t="shared" si="5"/>
        <v>12</v>
      </c>
      <c r="M16" s="153" t="s">
        <v>58</v>
      </c>
      <c r="N16" s="148" t="s">
        <v>59</v>
      </c>
      <c r="O16" s="147">
        <v>6.5</v>
      </c>
      <c r="P16" s="147">
        <v>5</v>
      </c>
      <c r="Q16" s="148" t="s">
        <v>94</v>
      </c>
      <c r="R16" s="147">
        <v>0</v>
      </c>
      <c r="S16" s="147">
        <v>1.6</v>
      </c>
      <c r="T16" s="158">
        <v>360426205201</v>
      </c>
      <c r="U16" s="148" t="s">
        <v>95</v>
      </c>
      <c r="V16" s="147">
        <v>2018</v>
      </c>
      <c r="W16" s="147">
        <v>2019</v>
      </c>
      <c r="X16" s="157" t="s">
        <v>62</v>
      </c>
      <c r="Y16" s="165"/>
      <c r="Z16" s="148" t="s">
        <v>63</v>
      </c>
    </row>
    <row r="17" ht="22.5" customHeight="1" spans="1:26">
      <c r="A17" s="147">
        <v>11</v>
      </c>
      <c r="B17" s="148" t="s">
        <v>54</v>
      </c>
      <c r="C17" s="148" t="s">
        <v>18</v>
      </c>
      <c r="D17" s="148" t="s">
        <v>96</v>
      </c>
      <c r="E17" s="148" t="s">
        <v>97</v>
      </c>
      <c r="F17" s="147">
        <f t="shared" si="2"/>
        <v>2.3</v>
      </c>
      <c r="G17" s="147"/>
      <c r="H17" s="147">
        <v>2.3</v>
      </c>
      <c r="I17" s="147">
        <v>50</v>
      </c>
      <c r="J17" s="147">
        <f t="shared" si="3"/>
        <v>11.5</v>
      </c>
      <c r="K17" s="147">
        <f t="shared" si="4"/>
        <v>23</v>
      </c>
      <c r="L17" s="147">
        <f t="shared" si="5"/>
        <v>15.5</v>
      </c>
      <c r="M17" s="153" t="s">
        <v>58</v>
      </c>
      <c r="N17" s="148" t="s">
        <v>59</v>
      </c>
      <c r="O17" s="147">
        <v>6.5</v>
      </c>
      <c r="P17" s="147">
        <v>5</v>
      </c>
      <c r="Q17" s="148" t="s">
        <v>98</v>
      </c>
      <c r="R17" s="147">
        <v>1.5</v>
      </c>
      <c r="S17" s="147">
        <v>3.8</v>
      </c>
      <c r="T17" s="158">
        <v>360426102204</v>
      </c>
      <c r="U17" s="148" t="s">
        <v>99</v>
      </c>
      <c r="V17" s="147">
        <v>2018</v>
      </c>
      <c r="W17" s="147">
        <v>2019</v>
      </c>
      <c r="X17" s="157" t="s">
        <v>62</v>
      </c>
      <c r="Y17" s="165"/>
      <c r="Z17" s="148" t="s">
        <v>63</v>
      </c>
    </row>
    <row r="18" ht="22.5" customHeight="1" spans="1:26">
      <c r="A18" s="147">
        <v>12</v>
      </c>
      <c r="B18" s="148" t="s">
        <v>54</v>
      </c>
      <c r="C18" s="148" t="s">
        <v>18</v>
      </c>
      <c r="D18" s="148" t="s">
        <v>96</v>
      </c>
      <c r="E18" s="148" t="s">
        <v>100</v>
      </c>
      <c r="F18" s="147">
        <f t="shared" si="2"/>
        <v>1</v>
      </c>
      <c r="G18" s="147"/>
      <c r="H18" s="147">
        <v>1</v>
      </c>
      <c r="I18" s="147">
        <v>22</v>
      </c>
      <c r="J18" s="147">
        <f t="shared" si="3"/>
        <v>5</v>
      </c>
      <c r="K18" s="147">
        <f t="shared" si="4"/>
        <v>10</v>
      </c>
      <c r="L18" s="147">
        <f t="shared" si="5"/>
        <v>7</v>
      </c>
      <c r="M18" s="153" t="s">
        <v>58</v>
      </c>
      <c r="N18" s="148" t="s">
        <v>59</v>
      </c>
      <c r="O18" s="147">
        <v>6.5</v>
      </c>
      <c r="P18" s="147">
        <v>5</v>
      </c>
      <c r="Q18" s="148" t="s">
        <v>101</v>
      </c>
      <c r="R18" s="147">
        <v>1</v>
      </c>
      <c r="S18" s="147">
        <v>2</v>
      </c>
      <c r="T18" s="158">
        <v>360426102205</v>
      </c>
      <c r="U18" s="148" t="s">
        <v>102</v>
      </c>
      <c r="V18" s="147">
        <v>2018</v>
      </c>
      <c r="W18" s="147">
        <v>2019</v>
      </c>
      <c r="X18" s="157" t="s">
        <v>62</v>
      </c>
      <c r="Y18" s="165"/>
      <c r="Z18" s="148" t="s">
        <v>63</v>
      </c>
    </row>
    <row r="19" ht="22.5" customHeight="1" spans="1:26">
      <c r="A19" s="147">
        <v>13</v>
      </c>
      <c r="B19" s="148" t="s">
        <v>54</v>
      </c>
      <c r="C19" s="148" t="s">
        <v>18</v>
      </c>
      <c r="D19" s="148" t="s">
        <v>103</v>
      </c>
      <c r="E19" s="148" t="s">
        <v>104</v>
      </c>
      <c r="F19" s="147">
        <f t="shared" si="2"/>
        <v>0.6</v>
      </c>
      <c r="G19" s="147"/>
      <c r="H19" s="147">
        <v>0.6</v>
      </c>
      <c r="I19" s="147">
        <v>40</v>
      </c>
      <c r="J19" s="147">
        <f t="shared" si="3"/>
        <v>3</v>
      </c>
      <c r="K19" s="147">
        <f t="shared" si="4"/>
        <v>6</v>
      </c>
      <c r="L19" s="147">
        <f t="shared" si="5"/>
        <v>31</v>
      </c>
      <c r="M19" s="153" t="s">
        <v>58</v>
      </c>
      <c r="N19" s="148" t="s">
        <v>59</v>
      </c>
      <c r="O19" s="147">
        <v>6.5</v>
      </c>
      <c r="P19" s="147">
        <v>5</v>
      </c>
      <c r="Q19" s="148" t="s">
        <v>105</v>
      </c>
      <c r="R19" s="147">
        <v>3.3</v>
      </c>
      <c r="S19" s="147">
        <v>3.9</v>
      </c>
      <c r="T19" s="158">
        <v>360426208201</v>
      </c>
      <c r="U19" s="148" t="s">
        <v>106</v>
      </c>
      <c r="V19" s="147">
        <v>2018</v>
      </c>
      <c r="W19" s="147">
        <v>2019</v>
      </c>
      <c r="X19" s="157" t="s">
        <v>62</v>
      </c>
      <c r="Y19" s="165"/>
      <c r="Z19" s="148" t="s">
        <v>63</v>
      </c>
    </row>
    <row r="20" s="139" customFormat="1" ht="22.5" customHeight="1" spans="1:26">
      <c r="A20" s="131" t="s">
        <v>107</v>
      </c>
      <c r="B20" s="132" t="s">
        <v>20</v>
      </c>
      <c r="C20" s="133"/>
      <c r="D20" s="134"/>
      <c r="E20" s="146">
        <v>3</v>
      </c>
      <c r="F20" s="131">
        <f>SUM(F21:F23)</f>
        <v>10</v>
      </c>
      <c r="G20" s="131">
        <f t="shared" ref="G20:L20" si="6">SUM(G21:G23)</f>
        <v>0</v>
      </c>
      <c r="H20" s="131">
        <f t="shared" si="6"/>
        <v>10</v>
      </c>
      <c r="I20" s="131">
        <f t="shared" si="6"/>
        <v>938</v>
      </c>
      <c r="J20" s="131">
        <f t="shared" si="6"/>
        <v>50</v>
      </c>
      <c r="K20" s="131">
        <f t="shared" si="6"/>
        <v>100</v>
      </c>
      <c r="L20" s="131">
        <f t="shared" si="6"/>
        <v>788</v>
      </c>
      <c r="M20" s="154"/>
      <c r="N20" s="146"/>
      <c r="O20" s="131"/>
      <c r="P20" s="131"/>
      <c r="Q20" s="146"/>
      <c r="R20" s="131"/>
      <c r="S20" s="131"/>
      <c r="T20" s="159"/>
      <c r="U20" s="146"/>
      <c r="V20" s="131"/>
      <c r="W20" s="131"/>
      <c r="X20" s="132"/>
      <c r="Y20" s="164"/>
      <c r="Z20" s="146"/>
    </row>
    <row r="21" ht="22.5" customHeight="1" spans="1:26">
      <c r="A21" s="147">
        <v>14</v>
      </c>
      <c r="B21" s="148" t="s">
        <v>54</v>
      </c>
      <c r="C21" s="148" t="s">
        <v>20</v>
      </c>
      <c r="D21" s="148" t="s">
        <v>108</v>
      </c>
      <c r="E21" s="148" t="s">
        <v>109</v>
      </c>
      <c r="F21" s="147">
        <f>SUM(G21:H21)</f>
        <v>3.9</v>
      </c>
      <c r="G21" s="147"/>
      <c r="H21" s="147">
        <v>3.9</v>
      </c>
      <c r="I21" s="155">
        <v>300</v>
      </c>
      <c r="J21" s="147">
        <f>F21*5</f>
        <v>19.5</v>
      </c>
      <c r="K21" s="147">
        <f>F21*10</f>
        <v>39</v>
      </c>
      <c r="L21" s="147">
        <f>I21-J21-K21</f>
        <v>241.5</v>
      </c>
      <c r="M21" s="153" t="s">
        <v>58</v>
      </c>
      <c r="N21" s="148" t="s">
        <v>59</v>
      </c>
      <c r="O21" s="147">
        <v>7.5</v>
      </c>
      <c r="P21" s="147">
        <v>6</v>
      </c>
      <c r="Q21" s="148" t="s">
        <v>110</v>
      </c>
      <c r="R21" s="147">
        <v>0</v>
      </c>
      <c r="S21" s="147">
        <v>3.9</v>
      </c>
      <c r="T21" s="160">
        <v>360428110211</v>
      </c>
      <c r="U21" s="148" t="s">
        <v>111</v>
      </c>
      <c r="V21" s="147">
        <v>2018</v>
      </c>
      <c r="W21" s="147">
        <v>2019</v>
      </c>
      <c r="X21" s="157" t="s">
        <v>62</v>
      </c>
      <c r="Y21" s="165"/>
      <c r="Z21" s="148" t="s">
        <v>63</v>
      </c>
    </row>
    <row r="22" ht="22.5" customHeight="1" spans="1:26">
      <c r="A22" s="147">
        <v>15</v>
      </c>
      <c r="B22" s="148" t="s">
        <v>54</v>
      </c>
      <c r="C22" s="148" t="s">
        <v>20</v>
      </c>
      <c r="D22" s="148" t="s">
        <v>112</v>
      </c>
      <c r="E22" s="148" t="s">
        <v>113</v>
      </c>
      <c r="F22" s="147">
        <f>SUM(G22:H22)</f>
        <v>3.7</v>
      </c>
      <c r="G22" s="147"/>
      <c r="H22" s="147">
        <v>3.7</v>
      </c>
      <c r="I22" s="147">
        <v>360</v>
      </c>
      <c r="J22" s="147">
        <f>F22*5</f>
        <v>18.5</v>
      </c>
      <c r="K22" s="147">
        <f>F22*10</f>
        <v>37</v>
      </c>
      <c r="L22" s="147">
        <f>I22-J22-K22</f>
        <v>304.5</v>
      </c>
      <c r="M22" s="148" t="s">
        <v>114</v>
      </c>
      <c r="N22" s="148" t="s">
        <v>59</v>
      </c>
      <c r="O22" s="147">
        <v>6.5</v>
      </c>
      <c r="P22" s="147">
        <v>5</v>
      </c>
      <c r="Q22" s="148" t="s">
        <v>115</v>
      </c>
      <c r="R22" s="147">
        <v>0</v>
      </c>
      <c r="S22" s="147">
        <v>3.7</v>
      </c>
      <c r="T22" s="158">
        <v>360428104202</v>
      </c>
      <c r="U22" s="148" t="s">
        <v>116</v>
      </c>
      <c r="V22" s="147">
        <v>2018</v>
      </c>
      <c r="W22" s="147">
        <v>2019</v>
      </c>
      <c r="X22" s="157" t="s">
        <v>62</v>
      </c>
      <c r="Y22" s="165"/>
      <c r="Z22" s="148" t="s">
        <v>63</v>
      </c>
    </row>
    <row r="23" ht="22.5" customHeight="1" spans="1:26">
      <c r="A23" s="147">
        <v>16</v>
      </c>
      <c r="B23" s="148" t="s">
        <v>54</v>
      </c>
      <c r="C23" s="148" t="s">
        <v>20</v>
      </c>
      <c r="D23" s="148" t="s">
        <v>117</v>
      </c>
      <c r="E23" s="148" t="s">
        <v>118</v>
      </c>
      <c r="F23" s="147">
        <f>SUM(G23:H23)</f>
        <v>2.4</v>
      </c>
      <c r="G23" s="147"/>
      <c r="H23" s="147">
        <v>2.4</v>
      </c>
      <c r="I23" s="147">
        <v>278</v>
      </c>
      <c r="J23" s="147">
        <f>F23*5</f>
        <v>12</v>
      </c>
      <c r="K23" s="147">
        <f>F23*10</f>
        <v>24</v>
      </c>
      <c r="L23" s="147">
        <f>I23-J23-K23</f>
        <v>242</v>
      </c>
      <c r="M23" s="148" t="s">
        <v>114</v>
      </c>
      <c r="N23" s="148" t="s">
        <v>59</v>
      </c>
      <c r="O23" s="147">
        <v>6.5</v>
      </c>
      <c r="P23" s="147">
        <v>5</v>
      </c>
      <c r="Q23" s="148" t="s">
        <v>119</v>
      </c>
      <c r="R23" s="147">
        <v>0</v>
      </c>
      <c r="S23" s="147">
        <v>2.4</v>
      </c>
      <c r="T23" s="158">
        <v>360428111207</v>
      </c>
      <c r="U23" s="148" t="s">
        <v>120</v>
      </c>
      <c r="V23" s="147">
        <v>2018</v>
      </c>
      <c r="W23" s="147">
        <v>2019</v>
      </c>
      <c r="X23" s="157" t="s">
        <v>62</v>
      </c>
      <c r="Y23" s="165"/>
      <c r="Z23" s="148" t="s">
        <v>63</v>
      </c>
    </row>
    <row r="24" s="139" customFormat="1" ht="22.5" customHeight="1" spans="1:26">
      <c r="A24" s="131" t="s">
        <v>121</v>
      </c>
      <c r="B24" s="132" t="s">
        <v>25</v>
      </c>
      <c r="C24" s="133"/>
      <c r="D24" s="134"/>
      <c r="E24" s="146">
        <v>1</v>
      </c>
      <c r="F24" s="131">
        <f>F25</f>
        <v>0.6</v>
      </c>
      <c r="G24" s="131">
        <f t="shared" ref="G24:L24" si="7">G25</f>
        <v>0</v>
      </c>
      <c r="H24" s="131">
        <f t="shared" si="7"/>
        <v>0.6</v>
      </c>
      <c r="I24" s="131">
        <f t="shared" si="7"/>
        <v>24</v>
      </c>
      <c r="J24" s="131">
        <f t="shared" si="7"/>
        <v>3</v>
      </c>
      <c r="K24" s="131">
        <f t="shared" si="7"/>
        <v>6</v>
      </c>
      <c r="L24" s="131">
        <f t="shared" si="7"/>
        <v>15</v>
      </c>
      <c r="M24" s="146"/>
      <c r="N24" s="146"/>
      <c r="O24" s="131"/>
      <c r="P24" s="131"/>
      <c r="Q24" s="146"/>
      <c r="R24" s="131"/>
      <c r="S24" s="131"/>
      <c r="T24" s="159"/>
      <c r="U24" s="146"/>
      <c r="V24" s="131"/>
      <c r="W24" s="131"/>
      <c r="X24" s="132"/>
      <c r="Y24" s="164"/>
      <c r="Z24" s="146"/>
    </row>
    <row r="25" ht="22.5" customHeight="1" spans="1:26">
      <c r="A25" s="147">
        <v>17</v>
      </c>
      <c r="B25" s="148" t="s">
        <v>54</v>
      </c>
      <c r="C25" s="148" t="s">
        <v>25</v>
      </c>
      <c r="D25" s="148" t="s">
        <v>122</v>
      </c>
      <c r="E25" s="148" t="s">
        <v>123</v>
      </c>
      <c r="F25" s="147">
        <f>SUM(G25:H25)</f>
        <v>0.6</v>
      </c>
      <c r="G25" s="147"/>
      <c r="H25" s="147">
        <v>0.6</v>
      </c>
      <c r="I25" s="147">
        <f t="shared" ref="I25" si="8">H25*40</f>
        <v>24</v>
      </c>
      <c r="J25" s="147">
        <f>F25*5</f>
        <v>3</v>
      </c>
      <c r="K25" s="147">
        <f>F25*10</f>
        <v>6</v>
      </c>
      <c r="L25" s="147">
        <f>I25-J25-K25</f>
        <v>15</v>
      </c>
      <c r="M25" s="153" t="s">
        <v>58</v>
      </c>
      <c r="N25" s="148" t="s">
        <v>59</v>
      </c>
      <c r="O25" s="147">
        <v>6.5</v>
      </c>
      <c r="P25" s="147">
        <v>5</v>
      </c>
      <c r="Q25" s="148" t="s">
        <v>124</v>
      </c>
      <c r="R25" s="147">
        <v>0</v>
      </c>
      <c r="S25" s="147">
        <v>0.6</v>
      </c>
      <c r="T25" s="158">
        <v>360421102211</v>
      </c>
      <c r="U25" s="148" t="s">
        <v>125</v>
      </c>
      <c r="V25" s="147">
        <v>2018</v>
      </c>
      <c r="W25" s="147">
        <v>2019</v>
      </c>
      <c r="X25" s="157" t="s">
        <v>62</v>
      </c>
      <c r="Y25" s="165"/>
      <c r="Z25" s="148" t="s">
        <v>63</v>
      </c>
    </row>
    <row r="26" s="139" customFormat="1" ht="22.5" customHeight="1" spans="1:26">
      <c r="A26" s="131" t="s">
        <v>126</v>
      </c>
      <c r="B26" s="132" t="s">
        <v>14</v>
      </c>
      <c r="C26" s="133"/>
      <c r="D26" s="134"/>
      <c r="E26" s="146">
        <v>27</v>
      </c>
      <c r="F26" s="131">
        <f>SUM(F27:F53)</f>
        <v>124.5</v>
      </c>
      <c r="G26" s="131">
        <f t="shared" ref="G26:L26" si="9">SUM(G27:G53)</f>
        <v>0</v>
      </c>
      <c r="H26" s="131">
        <f t="shared" si="9"/>
        <v>124.5</v>
      </c>
      <c r="I26" s="131">
        <f t="shared" si="9"/>
        <v>15409</v>
      </c>
      <c r="J26" s="131">
        <f t="shared" si="9"/>
        <v>1387.5</v>
      </c>
      <c r="K26" s="131">
        <f t="shared" si="9"/>
        <v>1600</v>
      </c>
      <c r="L26" s="131">
        <f t="shared" si="9"/>
        <v>12421.5</v>
      </c>
      <c r="M26" s="154"/>
      <c r="N26" s="146"/>
      <c r="O26" s="131"/>
      <c r="P26" s="131"/>
      <c r="Q26" s="146"/>
      <c r="R26" s="131"/>
      <c r="S26" s="131"/>
      <c r="T26" s="159"/>
      <c r="U26" s="146"/>
      <c r="V26" s="131"/>
      <c r="W26" s="131"/>
      <c r="X26" s="132"/>
      <c r="Y26" s="164"/>
      <c r="Z26" s="146"/>
    </row>
    <row r="27" ht="22.5" customHeight="1" spans="1:26">
      <c r="A27" s="147">
        <v>18</v>
      </c>
      <c r="B27" s="149" t="s">
        <v>54</v>
      </c>
      <c r="C27" s="149" t="s">
        <v>14</v>
      </c>
      <c r="D27" s="149" t="s">
        <v>127</v>
      </c>
      <c r="E27" s="149" t="s">
        <v>128</v>
      </c>
      <c r="F27" s="147">
        <f t="shared" ref="F27:F53" si="10">SUM(G27:H27)</f>
        <v>1.5</v>
      </c>
      <c r="G27" s="150"/>
      <c r="H27" s="150">
        <v>1.5</v>
      </c>
      <c r="I27" s="156">
        <v>68</v>
      </c>
      <c r="J27" s="147">
        <f t="shared" ref="J27:J39" si="11">F27*7</f>
        <v>10.5</v>
      </c>
      <c r="K27" s="147">
        <f t="shared" ref="K27:K52" si="12">F27*13</f>
        <v>19.5</v>
      </c>
      <c r="L27" s="147">
        <f t="shared" ref="L27:L53" si="13">I27-J27-K27</f>
        <v>38</v>
      </c>
      <c r="M27" s="153" t="s">
        <v>58</v>
      </c>
      <c r="N27" s="148" t="s">
        <v>59</v>
      </c>
      <c r="O27" s="149" t="s">
        <v>129</v>
      </c>
      <c r="P27" s="149" t="s">
        <v>130</v>
      </c>
      <c r="Q27" s="149" t="s">
        <v>131</v>
      </c>
      <c r="R27" s="149" t="s">
        <v>132</v>
      </c>
      <c r="S27" s="149" t="s">
        <v>133</v>
      </c>
      <c r="T27" s="151">
        <v>360424200203</v>
      </c>
      <c r="U27" s="149" t="s">
        <v>134</v>
      </c>
      <c r="V27" s="153">
        <v>2018</v>
      </c>
      <c r="W27" s="153">
        <v>2019</v>
      </c>
      <c r="X27" s="161" t="s">
        <v>135</v>
      </c>
      <c r="Y27" s="165"/>
      <c r="Z27" s="148" t="s">
        <v>63</v>
      </c>
    </row>
    <row r="28" ht="22.5" customHeight="1" spans="1:26">
      <c r="A28" s="147">
        <v>19</v>
      </c>
      <c r="B28" s="149" t="s">
        <v>54</v>
      </c>
      <c r="C28" s="149" t="s">
        <v>14</v>
      </c>
      <c r="D28" s="149" t="s">
        <v>136</v>
      </c>
      <c r="E28" s="149" t="s">
        <v>137</v>
      </c>
      <c r="F28" s="147">
        <f t="shared" si="10"/>
        <v>3.1</v>
      </c>
      <c r="G28" s="150"/>
      <c r="H28" s="150">
        <v>3.1</v>
      </c>
      <c r="I28" s="156">
        <v>166</v>
      </c>
      <c r="J28" s="147">
        <f t="shared" si="11"/>
        <v>21.7</v>
      </c>
      <c r="K28" s="147">
        <f t="shared" si="12"/>
        <v>40.3</v>
      </c>
      <c r="L28" s="147">
        <f t="shared" si="13"/>
        <v>104</v>
      </c>
      <c r="M28" s="153" t="s">
        <v>58</v>
      </c>
      <c r="N28" s="148" t="s">
        <v>59</v>
      </c>
      <c r="O28" s="149" t="s">
        <v>129</v>
      </c>
      <c r="P28" s="149" t="s">
        <v>138</v>
      </c>
      <c r="Q28" s="149" t="s">
        <v>139</v>
      </c>
      <c r="R28" s="149" t="s">
        <v>140</v>
      </c>
      <c r="S28" s="149" t="s">
        <v>141</v>
      </c>
      <c r="T28" s="151">
        <v>360424110209</v>
      </c>
      <c r="U28" s="149" t="s">
        <v>142</v>
      </c>
      <c r="V28" s="153">
        <v>2018</v>
      </c>
      <c r="W28" s="153">
        <v>2019</v>
      </c>
      <c r="X28" s="161" t="s">
        <v>135</v>
      </c>
      <c r="Y28" s="165"/>
      <c r="Z28" s="148" t="s">
        <v>63</v>
      </c>
    </row>
    <row r="29" ht="22.5" customHeight="1" spans="1:26">
      <c r="A29" s="147">
        <v>20</v>
      </c>
      <c r="B29" s="149" t="s">
        <v>54</v>
      </c>
      <c r="C29" s="149" t="s">
        <v>14</v>
      </c>
      <c r="D29" s="149" t="s">
        <v>143</v>
      </c>
      <c r="E29" s="149" t="s">
        <v>144</v>
      </c>
      <c r="F29" s="147">
        <f t="shared" si="10"/>
        <v>2.2</v>
      </c>
      <c r="G29" s="150"/>
      <c r="H29" s="150">
        <v>2.2</v>
      </c>
      <c r="I29" s="156">
        <v>200</v>
      </c>
      <c r="J29" s="147">
        <f t="shared" si="11"/>
        <v>15.4</v>
      </c>
      <c r="K29" s="147">
        <f t="shared" si="12"/>
        <v>28.6</v>
      </c>
      <c r="L29" s="147">
        <f t="shared" si="13"/>
        <v>156</v>
      </c>
      <c r="M29" s="153" t="s">
        <v>58</v>
      </c>
      <c r="N29" s="148" t="s">
        <v>59</v>
      </c>
      <c r="O29" s="149" t="s">
        <v>145</v>
      </c>
      <c r="P29" s="149" t="s">
        <v>146</v>
      </c>
      <c r="Q29" s="149" t="s">
        <v>147</v>
      </c>
      <c r="R29" s="149" t="s">
        <v>148</v>
      </c>
      <c r="S29" s="149" t="s">
        <v>149</v>
      </c>
      <c r="T29" s="151">
        <v>360424111208</v>
      </c>
      <c r="U29" s="149" t="s">
        <v>150</v>
      </c>
      <c r="V29" s="153">
        <v>2018</v>
      </c>
      <c r="W29" s="153">
        <v>2019</v>
      </c>
      <c r="X29" s="161" t="s">
        <v>135</v>
      </c>
      <c r="Y29" s="165"/>
      <c r="Z29" s="148" t="s">
        <v>63</v>
      </c>
    </row>
    <row r="30" ht="22.5" customHeight="1" spans="1:26">
      <c r="A30" s="147">
        <v>21</v>
      </c>
      <c r="B30" s="149" t="s">
        <v>54</v>
      </c>
      <c r="C30" s="149" t="s">
        <v>14</v>
      </c>
      <c r="D30" s="149" t="s">
        <v>151</v>
      </c>
      <c r="E30" s="149" t="s">
        <v>152</v>
      </c>
      <c r="F30" s="147">
        <f t="shared" si="10"/>
        <v>1.4</v>
      </c>
      <c r="G30" s="150"/>
      <c r="H30" s="150">
        <v>1.4</v>
      </c>
      <c r="I30" s="156">
        <v>85</v>
      </c>
      <c r="J30" s="147">
        <f t="shared" si="11"/>
        <v>9.8</v>
      </c>
      <c r="K30" s="147">
        <f t="shared" si="12"/>
        <v>18.2</v>
      </c>
      <c r="L30" s="147">
        <f t="shared" si="13"/>
        <v>57</v>
      </c>
      <c r="M30" s="153" t="s">
        <v>58</v>
      </c>
      <c r="N30" s="148" t="s">
        <v>59</v>
      </c>
      <c r="O30" s="150">
        <v>6.5</v>
      </c>
      <c r="P30" s="150">
        <v>5</v>
      </c>
      <c r="Q30" s="149" t="s">
        <v>153</v>
      </c>
      <c r="R30" s="150">
        <v>0.6</v>
      </c>
      <c r="S30" s="150">
        <v>2</v>
      </c>
      <c r="T30" s="151">
        <v>360424108216</v>
      </c>
      <c r="U30" s="149" t="s">
        <v>154</v>
      </c>
      <c r="V30" s="153">
        <v>2018</v>
      </c>
      <c r="W30" s="153">
        <v>2019</v>
      </c>
      <c r="X30" s="161" t="s">
        <v>135</v>
      </c>
      <c r="Y30" s="165"/>
      <c r="Z30" s="148" t="s">
        <v>63</v>
      </c>
    </row>
    <row r="31" ht="22.5" customHeight="1" spans="1:26">
      <c r="A31" s="147">
        <v>22</v>
      </c>
      <c r="B31" s="149" t="s">
        <v>54</v>
      </c>
      <c r="C31" s="149" t="s">
        <v>14</v>
      </c>
      <c r="D31" s="149" t="s">
        <v>136</v>
      </c>
      <c r="E31" s="149" t="s">
        <v>155</v>
      </c>
      <c r="F31" s="147">
        <f t="shared" si="10"/>
        <v>1.8</v>
      </c>
      <c r="G31" s="150"/>
      <c r="H31" s="150">
        <v>1.8</v>
      </c>
      <c r="I31" s="156">
        <v>326</v>
      </c>
      <c r="J31" s="147">
        <f t="shared" si="11"/>
        <v>12.6</v>
      </c>
      <c r="K31" s="147">
        <f t="shared" si="12"/>
        <v>23.4</v>
      </c>
      <c r="L31" s="147">
        <f t="shared" si="13"/>
        <v>290</v>
      </c>
      <c r="M31" s="153" t="s">
        <v>58</v>
      </c>
      <c r="N31" s="148" t="s">
        <v>59</v>
      </c>
      <c r="O31" s="150">
        <v>6.5</v>
      </c>
      <c r="P31" s="150">
        <v>6</v>
      </c>
      <c r="Q31" s="149" t="s">
        <v>156</v>
      </c>
      <c r="R31" s="150">
        <v>6.6</v>
      </c>
      <c r="S31" s="150">
        <v>8.4</v>
      </c>
      <c r="T31" s="151">
        <v>360424117201</v>
      </c>
      <c r="U31" s="149" t="s">
        <v>157</v>
      </c>
      <c r="V31" s="153">
        <v>2018</v>
      </c>
      <c r="W31" s="153">
        <v>2019</v>
      </c>
      <c r="X31" s="161" t="s">
        <v>135</v>
      </c>
      <c r="Y31" s="165"/>
      <c r="Z31" s="148" t="s">
        <v>63</v>
      </c>
    </row>
    <row r="32" ht="22.5" customHeight="1" spans="1:26">
      <c r="A32" s="147">
        <v>23</v>
      </c>
      <c r="B32" s="149" t="s">
        <v>54</v>
      </c>
      <c r="C32" s="149" t="s">
        <v>14</v>
      </c>
      <c r="D32" s="149" t="s">
        <v>127</v>
      </c>
      <c r="E32" s="149" t="s">
        <v>158</v>
      </c>
      <c r="F32" s="147">
        <f t="shared" si="10"/>
        <v>4.9</v>
      </c>
      <c r="G32" s="150"/>
      <c r="H32" s="150">
        <v>4.9</v>
      </c>
      <c r="I32" s="156">
        <v>211</v>
      </c>
      <c r="J32" s="147">
        <f t="shared" si="11"/>
        <v>34.3</v>
      </c>
      <c r="K32" s="147">
        <f t="shared" si="12"/>
        <v>63.7</v>
      </c>
      <c r="L32" s="147">
        <f t="shared" si="13"/>
        <v>113</v>
      </c>
      <c r="M32" s="153" t="s">
        <v>58</v>
      </c>
      <c r="N32" s="148" t="s">
        <v>59</v>
      </c>
      <c r="O32" s="150">
        <v>6.5</v>
      </c>
      <c r="P32" s="150">
        <v>5</v>
      </c>
      <c r="Q32" s="149" t="s">
        <v>159</v>
      </c>
      <c r="R32" s="150">
        <v>0.7</v>
      </c>
      <c r="S32" s="150">
        <v>5.6</v>
      </c>
      <c r="T32" s="151">
        <v>360424200208</v>
      </c>
      <c r="U32" s="149" t="s">
        <v>160</v>
      </c>
      <c r="V32" s="153">
        <v>2018</v>
      </c>
      <c r="W32" s="153">
        <v>2019</v>
      </c>
      <c r="X32" s="161" t="s">
        <v>135</v>
      </c>
      <c r="Y32" s="165"/>
      <c r="Z32" s="148" t="s">
        <v>63</v>
      </c>
    </row>
    <row r="33" ht="22.5" customHeight="1" spans="1:26">
      <c r="A33" s="147">
        <v>24</v>
      </c>
      <c r="B33" s="149" t="s">
        <v>54</v>
      </c>
      <c r="C33" s="149" t="s">
        <v>14</v>
      </c>
      <c r="D33" s="149" t="s">
        <v>161</v>
      </c>
      <c r="E33" s="149" t="s">
        <v>162</v>
      </c>
      <c r="F33" s="147">
        <f t="shared" si="10"/>
        <v>4.1</v>
      </c>
      <c r="G33" s="150"/>
      <c r="H33" s="150">
        <v>4.1</v>
      </c>
      <c r="I33" s="156">
        <v>317</v>
      </c>
      <c r="J33" s="147">
        <f t="shared" si="11"/>
        <v>28.7</v>
      </c>
      <c r="K33" s="147">
        <f t="shared" si="12"/>
        <v>53.3</v>
      </c>
      <c r="L33" s="147">
        <f t="shared" si="13"/>
        <v>235</v>
      </c>
      <c r="M33" s="153" t="s">
        <v>58</v>
      </c>
      <c r="N33" s="148" t="s">
        <v>59</v>
      </c>
      <c r="O33" s="150">
        <v>6.5</v>
      </c>
      <c r="P33" s="150">
        <v>5</v>
      </c>
      <c r="Q33" s="149" t="s">
        <v>163</v>
      </c>
      <c r="R33" s="150">
        <v>0</v>
      </c>
      <c r="S33" s="150">
        <v>4.1</v>
      </c>
      <c r="T33" s="151">
        <v>360424210201</v>
      </c>
      <c r="U33" s="149" t="s">
        <v>164</v>
      </c>
      <c r="V33" s="153">
        <v>2018</v>
      </c>
      <c r="W33" s="153">
        <v>2019</v>
      </c>
      <c r="X33" s="161" t="s">
        <v>135</v>
      </c>
      <c r="Y33" s="165"/>
      <c r="Z33" s="148" t="s">
        <v>63</v>
      </c>
    </row>
    <row r="34" ht="22.5" customHeight="1" spans="1:26">
      <c r="A34" s="147">
        <v>25</v>
      </c>
      <c r="B34" s="149" t="s">
        <v>54</v>
      </c>
      <c r="C34" s="149" t="s">
        <v>14</v>
      </c>
      <c r="D34" s="149" t="s">
        <v>165</v>
      </c>
      <c r="E34" s="149" t="s">
        <v>166</v>
      </c>
      <c r="F34" s="147">
        <f t="shared" si="10"/>
        <v>5.4</v>
      </c>
      <c r="G34" s="150"/>
      <c r="H34" s="150">
        <v>5.4</v>
      </c>
      <c r="I34" s="156">
        <v>732</v>
      </c>
      <c r="J34" s="147">
        <f t="shared" si="11"/>
        <v>37.8</v>
      </c>
      <c r="K34" s="147">
        <f t="shared" si="12"/>
        <v>70.2</v>
      </c>
      <c r="L34" s="147">
        <f t="shared" si="13"/>
        <v>624</v>
      </c>
      <c r="M34" s="153" t="s">
        <v>58</v>
      </c>
      <c r="N34" s="148" t="s">
        <v>59</v>
      </c>
      <c r="O34" s="150">
        <v>6.5</v>
      </c>
      <c r="P34" s="150">
        <v>5</v>
      </c>
      <c r="Q34" s="149" t="s">
        <v>167</v>
      </c>
      <c r="R34" s="150">
        <v>0</v>
      </c>
      <c r="S34" s="150">
        <v>5.4</v>
      </c>
      <c r="T34" s="151">
        <v>360424109201</v>
      </c>
      <c r="U34" s="149" t="s">
        <v>168</v>
      </c>
      <c r="V34" s="153">
        <v>2018</v>
      </c>
      <c r="W34" s="153">
        <v>2019</v>
      </c>
      <c r="X34" s="161" t="s">
        <v>135</v>
      </c>
      <c r="Y34" s="165"/>
      <c r="Z34" s="148" t="s">
        <v>63</v>
      </c>
    </row>
    <row r="35" ht="22.5" customHeight="1" spans="1:26">
      <c r="A35" s="147">
        <v>26</v>
      </c>
      <c r="B35" s="149" t="s">
        <v>54</v>
      </c>
      <c r="C35" s="149" t="s">
        <v>14</v>
      </c>
      <c r="D35" s="149" t="s">
        <v>151</v>
      </c>
      <c r="E35" s="149" t="s">
        <v>169</v>
      </c>
      <c r="F35" s="147">
        <f t="shared" si="10"/>
        <v>2</v>
      </c>
      <c r="G35" s="150"/>
      <c r="H35" s="150">
        <v>2</v>
      </c>
      <c r="I35" s="156">
        <v>105</v>
      </c>
      <c r="J35" s="147">
        <f t="shared" si="11"/>
        <v>14</v>
      </c>
      <c r="K35" s="147">
        <f t="shared" si="12"/>
        <v>26</v>
      </c>
      <c r="L35" s="147">
        <f t="shared" si="13"/>
        <v>65</v>
      </c>
      <c r="M35" s="153" t="s">
        <v>58</v>
      </c>
      <c r="N35" s="148" t="s">
        <v>59</v>
      </c>
      <c r="O35" s="150">
        <v>6.5</v>
      </c>
      <c r="P35" s="150">
        <v>5</v>
      </c>
      <c r="Q35" s="149" t="s">
        <v>156</v>
      </c>
      <c r="R35" s="150">
        <v>10.7</v>
      </c>
      <c r="S35" s="150">
        <v>12.7</v>
      </c>
      <c r="T35" s="151">
        <v>360424108208</v>
      </c>
      <c r="U35" s="149" t="s">
        <v>170</v>
      </c>
      <c r="V35" s="153">
        <v>2018</v>
      </c>
      <c r="W35" s="153">
        <v>2019</v>
      </c>
      <c r="X35" s="161" t="s">
        <v>135</v>
      </c>
      <c r="Y35" s="165"/>
      <c r="Z35" s="148" t="s">
        <v>63</v>
      </c>
    </row>
    <row r="36" ht="22.5" customHeight="1" spans="1:26">
      <c r="A36" s="147">
        <v>27</v>
      </c>
      <c r="B36" s="151" t="s">
        <v>54</v>
      </c>
      <c r="C36" s="151" t="s">
        <v>14</v>
      </c>
      <c r="D36" s="148" t="s">
        <v>165</v>
      </c>
      <c r="E36" s="148" t="s">
        <v>171</v>
      </c>
      <c r="F36" s="147">
        <f t="shared" si="10"/>
        <v>3.5</v>
      </c>
      <c r="G36" s="151"/>
      <c r="H36" s="148">
        <v>3.5</v>
      </c>
      <c r="I36" s="148">
        <v>351</v>
      </c>
      <c r="J36" s="147">
        <f t="shared" si="11"/>
        <v>24.5</v>
      </c>
      <c r="K36" s="147">
        <f t="shared" si="12"/>
        <v>45.5</v>
      </c>
      <c r="L36" s="147">
        <f t="shared" si="13"/>
        <v>281</v>
      </c>
      <c r="M36" s="153" t="s">
        <v>58</v>
      </c>
      <c r="N36" s="148" t="s">
        <v>59</v>
      </c>
      <c r="O36" s="150">
        <v>6.5</v>
      </c>
      <c r="P36" s="151">
        <v>5</v>
      </c>
      <c r="Q36" s="151" t="s">
        <v>172</v>
      </c>
      <c r="R36" s="148">
        <v>5.4</v>
      </c>
      <c r="S36" s="148">
        <v>8.9</v>
      </c>
      <c r="T36" s="151">
        <v>360424109206</v>
      </c>
      <c r="U36" s="148" t="s">
        <v>173</v>
      </c>
      <c r="V36" s="151">
        <v>2018</v>
      </c>
      <c r="W36" s="153">
        <v>2019</v>
      </c>
      <c r="X36" s="161" t="s">
        <v>135</v>
      </c>
      <c r="Y36" s="165"/>
      <c r="Z36" s="148" t="s">
        <v>63</v>
      </c>
    </row>
    <row r="37" ht="22.5" customHeight="1" spans="1:26">
      <c r="A37" s="147">
        <v>28</v>
      </c>
      <c r="B37" s="151" t="s">
        <v>54</v>
      </c>
      <c r="C37" s="151" t="s">
        <v>14</v>
      </c>
      <c r="D37" s="151" t="s">
        <v>174</v>
      </c>
      <c r="E37" s="151" t="s">
        <v>175</v>
      </c>
      <c r="F37" s="147">
        <f t="shared" si="10"/>
        <v>4.4</v>
      </c>
      <c r="G37" s="151"/>
      <c r="H37" s="147">
        <v>4.4</v>
      </c>
      <c r="I37" s="151">
        <v>264</v>
      </c>
      <c r="J37" s="147">
        <f t="shared" si="11"/>
        <v>30.8</v>
      </c>
      <c r="K37" s="147">
        <f t="shared" si="12"/>
        <v>57.2</v>
      </c>
      <c r="L37" s="147">
        <f t="shared" si="13"/>
        <v>176</v>
      </c>
      <c r="M37" s="153" t="s">
        <v>58</v>
      </c>
      <c r="N37" s="148" t="s">
        <v>59</v>
      </c>
      <c r="O37" s="150">
        <v>6.5</v>
      </c>
      <c r="P37" s="151">
        <v>5</v>
      </c>
      <c r="Q37" s="151" t="s">
        <v>176</v>
      </c>
      <c r="R37" s="151">
        <v>4.8</v>
      </c>
      <c r="S37" s="151">
        <v>9.2</v>
      </c>
      <c r="T37" s="151">
        <v>360424203201</v>
      </c>
      <c r="U37" s="151" t="s">
        <v>177</v>
      </c>
      <c r="V37" s="151">
        <v>2018</v>
      </c>
      <c r="W37" s="153">
        <v>2019</v>
      </c>
      <c r="X37" s="161" t="s">
        <v>135</v>
      </c>
      <c r="Y37" s="165"/>
      <c r="Z37" s="148" t="s">
        <v>63</v>
      </c>
    </row>
    <row r="38" ht="22.5" customHeight="1" spans="1:26">
      <c r="A38" s="147">
        <v>29</v>
      </c>
      <c r="B38" s="151" t="s">
        <v>54</v>
      </c>
      <c r="C38" s="151" t="s">
        <v>14</v>
      </c>
      <c r="D38" s="148" t="s">
        <v>161</v>
      </c>
      <c r="E38" s="148" t="s">
        <v>178</v>
      </c>
      <c r="F38" s="147">
        <f t="shared" si="10"/>
        <v>7.6</v>
      </c>
      <c r="G38" s="148"/>
      <c r="H38" s="148">
        <v>7.6</v>
      </c>
      <c r="I38" s="148">
        <v>801</v>
      </c>
      <c r="J38" s="147">
        <f t="shared" si="11"/>
        <v>53.2</v>
      </c>
      <c r="K38" s="147">
        <f t="shared" si="12"/>
        <v>98.8</v>
      </c>
      <c r="L38" s="147">
        <f t="shared" si="13"/>
        <v>649</v>
      </c>
      <c r="M38" s="153" t="s">
        <v>58</v>
      </c>
      <c r="N38" s="148" t="s">
        <v>59</v>
      </c>
      <c r="O38" s="150">
        <v>6.5</v>
      </c>
      <c r="P38" s="151">
        <v>5</v>
      </c>
      <c r="Q38" s="151" t="s">
        <v>179</v>
      </c>
      <c r="R38" s="148">
        <v>0.4</v>
      </c>
      <c r="S38" s="148">
        <v>8</v>
      </c>
      <c r="T38" s="160">
        <v>360424211203</v>
      </c>
      <c r="U38" s="148" t="s">
        <v>180</v>
      </c>
      <c r="V38" s="151">
        <v>2018</v>
      </c>
      <c r="W38" s="153">
        <v>2019</v>
      </c>
      <c r="X38" s="161" t="s">
        <v>135</v>
      </c>
      <c r="Y38" s="165"/>
      <c r="Z38" s="148" t="s">
        <v>63</v>
      </c>
    </row>
    <row r="39" ht="22.5" customHeight="1" spans="1:26">
      <c r="A39" s="147">
        <v>30</v>
      </c>
      <c r="B39" s="151" t="s">
        <v>54</v>
      </c>
      <c r="C39" s="151" t="s">
        <v>14</v>
      </c>
      <c r="D39" s="148" t="s">
        <v>161</v>
      </c>
      <c r="E39" s="148" t="s">
        <v>181</v>
      </c>
      <c r="F39" s="147">
        <f t="shared" si="10"/>
        <v>2.1</v>
      </c>
      <c r="G39" s="148"/>
      <c r="H39" s="148">
        <v>2.1</v>
      </c>
      <c r="I39" s="148">
        <v>212</v>
      </c>
      <c r="J39" s="147">
        <f t="shared" si="11"/>
        <v>14.7</v>
      </c>
      <c r="K39" s="147">
        <f t="shared" si="12"/>
        <v>27.3</v>
      </c>
      <c r="L39" s="147">
        <f t="shared" si="13"/>
        <v>170</v>
      </c>
      <c r="M39" s="153" t="s">
        <v>58</v>
      </c>
      <c r="N39" s="148" t="s">
        <v>59</v>
      </c>
      <c r="O39" s="150">
        <v>6.5</v>
      </c>
      <c r="P39" s="151">
        <v>5</v>
      </c>
      <c r="Q39" s="151" t="s">
        <v>182</v>
      </c>
      <c r="R39" s="148">
        <v>3.8</v>
      </c>
      <c r="S39" s="148">
        <v>5.9</v>
      </c>
      <c r="T39" s="160">
        <v>360424211202</v>
      </c>
      <c r="U39" s="148" t="s">
        <v>183</v>
      </c>
      <c r="V39" s="151">
        <v>2018</v>
      </c>
      <c r="W39" s="153">
        <v>2019</v>
      </c>
      <c r="X39" s="161" t="s">
        <v>135</v>
      </c>
      <c r="Y39" s="165"/>
      <c r="Z39" s="148" t="s">
        <v>63</v>
      </c>
    </row>
    <row r="40" s="140" customFormat="1" ht="28.5" customHeight="1" spans="1:27">
      <c r="A40" s="147">
        <v>31</v>
      </c>
      <c r="B40" s="149" t="s">
        <v>54</v>
      </c>
      <c r="C40" s="149" t="s">
        <v>14</v>
      </c>
      <c r="D40" s="149" t="s">
        <v>184</v>
      </c>
      <c r="E40" s="149" t="s">
        <v>185</v>
      </c>
      <c r="F40" s="150">
        <f t="shared" si="10"/>
        <v>11.4</v>
      </c>
      <c r="G40" s="150"/>
      <c r="H40" s="150">
        <v>11.4</v>
      </c>
      <c r="I40" s="150">
        <v>3387</v>
      </c>
      <c r="J40" s="150">
        <f>F40*22</f>
        <v>250.8</v>
      </c>
      <c r="K40" s="150">
        <f t="shared" si="12"/>
        <v>148.2</v>
      </c>
      <c r="L40" s="147">
        <f t="shared" si="13"/>
        <v>2988</v>
      </c>
      <c r="M40" s="149" t="s">
        <v>114</v>
      </c>
      <c r="N40" s="149" t="s">
        <v>59</v>
      </c>
      <c r="O40" s="150">
        <v>6.5</v>
      </c>
      <c r="P40" s="150">
        <v>6</v>
      </c>
      <c r="Q40" s="149" t="s">
        <v>186</v>
      </c>
      <c r="R40" s="150">
        <v>0</v>
      </c>
      <c r="S40" s="150">
        <v>11.4</v>
      </c>
      <c r="T40" s="151">
        <v>360424215206</v>
      </c>
      <c r="U40" s="149" t="s">
        <v>187</v>
      </c>
      <c r="V40" s="150">
        <v>2019</v>
      </c>
      <c r="W40" s="150">
        <v>2020</v>
      </c>
      <c r="X40" s="162" t="s">
        <v>135</v>
      </c>
      <c r="Y40" s="166"/>
      <c r="Z40" s="149" t="s">
        <v>188</v>
      </c>
      <c r="AA40" s="143"/>
    </row>
    <row r="41" s="140" customFormat="1" ht="28.5" customHeight="1" spans="1:27">
      <c r="A41" s="147">
        <v>32</v>
      </c>
      <c r="B41" s="149" t="s">
        <v>54</v>
      </c>
      <c r="C41" s="149" t="s">
        <v>14</v>
      </c>
      <c r="D41" s="149" t="s">
        <v>189</v>
      </c>
      <c r="E41" s="149" t="s">
        <v>190</v>
      </c>
      <c r="F41" s="150">
        <f t="shared" si="10"/>
        <v>5.6</v>
      </c>
      <c r="G41" s="150"/>
      <c r="H41" s="150">
        <v>5.6</v>
      </c>
      <c r="I41" s="150">
        <v>780</v>
      </c>
      <c r="J41" s="150">
        <f>F41*22</f>
        <v>123.2</v>
      </c>
      <c r="K41" s="150">
        <f t="shared" si="12"/>
        <v>72.8</v>
      </c>
      <c r="L41" s="147">
        <f t="shared" si="13"/>
        <v>584</v>
      </c>
      <c r="M41" s="149" t="s">
        <v>114</v>
      </c>
      <c r="N41" s="149" t="s">
        <v>59</v>
      </c>
      <c r="O41" s="150">
        <v>6.5</v>
      </c>
      <c r="P41" s="150">
        <v>6</v>
      </c>
      <c r="Q41" s="149" t="s">
        <v>191</v>
      </c>
      <c r="R41" s="150">
        <v>16.5</v>
      </c>
      <c r="S41" s="150">
        <v>22.1</v>
      </c>
      <c r="T41" s="151">
        <v>360424218207</v>
      </c>
      <c r="U41" s="149" t="s">
        <v>192</v>
      </c>
      <c r="V41" s="150">
        <v>2019</v>
      </c>
      <c r="W41" s="150">
        <v>2020</v>
      </c>
      <c r="X41" s="162" t="s">
        <v>135</v>
      </c>
      <c r="Y41" s="166"/>
      <c r="Z41" s="149" t="s">
        <v>188</v>
      </c>
      <c r="AA41" s="143"/>
    </row>
    <row r="42" s="141" customFormat="1" ht="28.5" customHeight="1" spans="1:27">
      <c r="A42" s="147">
        <v>33</v>
      </c>
      <c r="B42" s="149" t="s">
        <v>54</v>
      </c>
      <c r="C42" s="149" t="s">
        <v>14</v>
      </c>
      <c r="D42" s="149" t="s">
        <v>165</v>
      </c>
      <c r="E42" s="149" t="s">
        <v>193</v>
      </c>
      <c r="F42" s="150">
        <f t="shared" si="10"/>
        <v>4.8</v>
      </c>
      <c r="G42" s="150"/>
      <c r="H42" s="150">
        <v>4.8</v>
      </c>
      <c r="I42" s="150">
        <v>1065</v>
      </c>
      <c r="J42" s="150">
        <f>F42*22</f>
        <v>105.6</v>
      </c>
      <c r="K42" s="150">
        <f t="shared" si="12"/>
        <v>62.4</v>
      </c>
      <c r="L42" s="147">
        <f t="shared" si="13"/>
        <v>897</v>
      </c>
      <c r="M42" s="149" t="s">
        <v>114</v>
      </c>
      <c r="N42" s="149" t="s">
        <v>59</v>
      </c>
      <c r="O42" s="150">
        <v>7</v>
      </c>
      <c r="P42" s="150">
        <v>6</v>
      </c>
      <c r="Q42" s="149" t="s">
        <v>194</v>
      </c>
      <c r="R42" s="150">
        <v>0</v>
      </c>
      <c r="S42" s="150">
        <v>4.8</v>
      </c>
      <c r="T42" s="151">
        <v>360424109201</v>
      </c>
      <c r="U42" s="149" t="s">
        <v>168</v>
      </c>
      <c r="V42" s="150">
        <v>2019</v>
      </c>
      <c r="W42" s="150">
        <v>2020</v>
      </c>
      <c r="X42" s="162" t="s">
        <v>135</v>
      </c>
      <c r="Y42" s="166"/>
      <c r="Z42" s="149" t="s">
        <v>188</v>
      </c>
      <c r="AA42" s="143"/>
    </row>
    <row r="43" s="141" customFormat="1" ht="28.5" customHeight="1" spans="1:27">
      <c r="A43" s="147">
        <v>34</v>
      </c>
      <c r="B43" s="149" t="s">
        <v>54</v>
      </c>
      <c r="C43" s="149" t="s">
        <v>14</v>
      </c>
      <c r="D43" s="149" t="s">
        <v>195</v>
      </c>
      <c r="E43" s="149" t="s">
        <v>196</v>
      </c>
      <c r="F43" s="150">
        <f t="shared" si="10"/>
        <v>12.6</v>
      </c>
      <c r="G43" s="150"/>
      <c r="H43" s="150">
        <v>12.6</v>
      </c>
      <c r="I43" s="150">
        <v>2298</v>
      </c>
      <c r="J43" s="150">
        <f>F43*22</f>
        <v>277.2</v>
      </c>
      <c r="K43" s="150">
        <f t="shared" si="12"/>
        <v>163.8</v>
      </c>
      <c r="L43" s="147">
        <f t="shared" si="13"/>
        <v>1857</v>
      </c>
      <c r="M43" s="149" t="s">
        <v>114</v>
      </c>
      <c r="N43" s="149" t="s">
        <v>59</v>
      </c>
      <c r="O43" s="150">
        <v>6.5</v>
      </c>
      <c r="P43" s="150">
        <v>6</v>
      </c>
      <c r="Q43" s="149" t="s">
        <v>197</v>
      </c>
      <c r="R43" s="150">
        <v>0</v>
      </c>
      <c r="S43" s="150">
        <v>12.6</v>
      </c>
      <c r="T43" s="151">
        <v>360424112209</v>
      </c>
      <c r="U43" s="149" t="s">
        <v>198</v>
      </c>
      <c r="V43" s="150">
        <v>2019</v>
      </c>
      <c r="W43" s="150">
        <v>2020</v>
      </c>
      <c r="X43" s="162" t="s">
        <v>135</v>
      </c>
      <c r="Y43" s="166"/>
      <c r="Z43" s="149" t="s">
        <v>188</v>
      </c>
      <c r="AA43" s="143"/>
    </row>
    <row r="44" s="142" customFormat="1" ht="24.6" customHeight="1" spans="1:27">
      <c r="A44" s="147">
        <v>35</v>
      </c>
      <c r="B44" s="149" t="s">
        <v>54</v>
      </c>
      <c r="C44" s="149" t="s">
        <v>14</v>
      </c>
      <c r="D44" s="149" t="s">
        <v>151</v>
      </c>
      <c r="E44" s="149" t="s">
        <v>199</v>
      </c>
      <c r="F44" s="150">
        <f t="shared" si="10"/>
        <v>3</v>
      </c>
      <c r="G44" s="150">
        <v>0</v>
      </c>
      <c r="H44" s="150">
        <v>3</v>
      </c>
      <c r="I44" s="150">
        <v>429</v>
      </c>
      <c r="J44" s="150">
        <f t="shared" ref="J44:J53" si="14">F44*7</f>
        <v>21</v>
      </c>
      <c r="K44" s="150">
        <f t="shared" si="12"/>
        <v>39</v>
      </c>
      <c r="L44" s="147">
        <f t="shared" si="13"/>
        <v>369</v>
      </c>
      <c r="M44" s="149" t="s">
        <v>58</v>
      </c>
      <c r="N44" s="149" t="s">
        <v>59</v>
      </c>
      <c r="O44" s="149">
        <v>6.5</v>
      </c>
      <c r="P44" s="149">
        <v>5</v>
      </c>
      <c r="Q44" s="149" t="s">
        <v>200</v>
      </c>
      <c r="R44" s="149" t="s">
        <v>201</v>
      </c>
      <c r="S44" s="149" t="s">
        <v>202</v>
      </c>
      <c r="T44" s="151">
        <v>360424108203</v>
      </c>
      <c r="U44" s="149" t="s">
        <v>203</v>
      </c>
      <c r="V44" s="150">
        <v>2019</v>
      </c>
      <c r="W44" s="150">
        <v>2020</v>
      </c>
      <c r="X44" s="162" t="s">
        <v>135</v>
      </c>
      <c r="Y44" s="167"/>
      <c r="Z44" s="149" t="s">
        <v>204</v>
      </c>
      <c r="AA44" s="143"/>
    </row>
    <row r="45" s="142" customFormat="1" ht="24.6" customHeight="1" spans="1:27">
      <c r="A45" s="147">
        <v>36</v>
      </c>
      <c r="B45" s="149" t="s">
        <v>54</v>
      </c>
      <c r="C45" s="149" t="s">
        <v>14</v>
      </c>
      <c r="D45" s="149" t="s">
        <v>151</v>
      </c>
      <c r="E45" s="149" t="s">
        <v>205</v>
      </c>
      <c r="F45" s="150">
        <f t="shared" si="10"/>
        <v>1.6</v>
      </c>
      <c r="G45" s="150">
        <v>0</v>
      </c>
      <c r="H45" s="150">
        <v>1.6</v>
      </c>
      <c r="I45" s="150">
        <v>112</v>
      </c>
      <c r="J45" s="150">
        <f t="shared" si="14"/>
        <v>11.2</v>
      </c>
      <c r="K45" s="150">
        <f t="shared" si="12"/>
        <v>20.8</v>
      </c>
      <c r="L45" s="147">
        <f t="shared" si="13"/>
        <v>80</v>
      </c>
      <c r="M45" s="149" t="s">
        <v>58</v>
      </c>
      <c r="N45" s="149" t="s">
        <v>59</v>
      </c>
      <c r="O45" s="149">
        <v>6.5</v>
      </c>
      <c r="P45" s="149">
        <v>5</v>
      </c>
      <c r="Q45" s="149" t="s">
        <v>206</v>
      </c>
      <c r="R45" s="150" t="s">
        <v>140</v>
      </c>
      <c r="S45" s="150" t="s">
        <v>207</v>
      </c>
      <c r="T45" s="151">
        <v>360424108202</v>
      </c>
      <c r="U45" s="149" t="s">
        <v>208</v>
      </c>
      <c r="V45" s="150">
        <v>2019</v>
      </c>
      <c r="W45" s="150">
        <v>2020</v>
      </c>
      <c r="X45" s="162" t="s">
        <v>135</v>
      </c>
      <c r="Y45" s="167"/>
      <c r="Z45" s="149" t="s">
        <v>204</v>
      </c>
      <c r="AA45" s="143"/>
    </row>
    <row r="46" s="142" customFormat="1" ht="24.6" customHeight="1" spans="1:27">
      <c r="A46" s="147">
        <v>37</v>
      </c>
      <c r="B46" s="149" t="s">
        <v>54</v>
      </c>
      <c r="C46" s="149" t="s">
        <v>14</v>
      </c>
      <c r="D46" s="149" t="s">
        <v>209</v>
      </c>
      <c r="E46" s="149" t="s">
        <v>210</v>
      </c>
      <c r="F46" s="150">
        <f t="shared" si="10"/>
        <v>1.7</v>
      </c>
      <c r="G46" s="150">
        <v>0</v>
      </c>
      <c r="H46" s="150">
        <v>1.7</v>
      </c>
      <c r="I46" s="150">
        <v>469</v>
      </c>
      <c r="J46" s="150">
        <f t="shared" si="14"/>
        <v>11.9</v>
      </c>
      <c r="K46" s="150">
        <f t="shared" si="12"/>
        <v>22.1</v>
      </c>
      <c r="L46" s="147">
        <f t="shared" si="13"/>
        <v>435</v>
      </c>
      <c r="M46" s="149" t="s">
        <v>58</v>
      </c>
      <c r="N46" s="149" t="s">
        <v>59</v>
      </c>
      <c r="O46" s="150">
        <v>6.5</v>
      </c>
      <c r="P46" s="150">
        <v>6</v>
      </c>
      <c r="Q46" s="149" t="s">
        <v>211</v>
      </c>
      <c r="R46" s="150">
        <v>0</v>
      </c>
      <c r="S46" s="150">
        <v>1.7</v>
      </c>
      <c r="T46" s="151">
        <v>360424116202</v>
      </c>
      <c r="U46" s="149" t="s">
        <v>212</v>
      </c>
      <c r="V46" s="150">
        <v>2019</v>
      </c>
      <c r="W46" s="150">
        <v>2020</v>
      </c>
      <c r="X46" s="162" t="s">
        <v>135</v>
      </c>
      <c r="Y46" s="167"/>
      <c r="Z46" s="149" t="s">
        <v>204</v>
      </c>
      <c r="AA46" s="143"/>
    </row>
    <row r="47" s="142" customFormat="1" ht="24.6" customHeight="1" spans="1:27">
      <c r="A47" s="147">
        <v>38</v>
      </c>
      <c r="B47" s="149" t="s">
        <v>54</v>
      </c>
      <c r="C47" s="149" t="s">
        <v>14</v>
      </c>
      <c r="D47" s="149" t="s">
        <v>213</v>
      </c>
      <c r="E47" s="149" t="s">
        <v>214</v>
      </c>
      <c r="F47" s="150">
        <f t="shared" si="10"/>
        <v>2.7</v>
      </c>
      <c r="G47" s="150">
        <v>0</v>
      </c>
      <c r="H47" s="150">
        <v>2.7</v>
      </c>
      <c r="I47" s="150">
        <v>168</v>
      </c>
      <c r="J47" s="150">
        <f t="shared" si="14"/>
        <v>18.9</v>
      </c>
      <c r="K47" s="150">
        <f t="shared" si="12"/>
        <v>35.1</v>
      </c>
      <c r="L47" s="147">
        <f t="shared" si="13"/>
        <v>114</v>
      </c>
      <c r="M47" s="149" t="s">
        <v>58</v>
      </c>
      <c r="N47" s="149" t="s">
        <v>215</v>
      </c>
      <c r="O47" s="149">
        <v>6.5</v>
      </c>
      <c r="P47" s="149">
        <v>5</v>
      </c>
      <c r="Q47" s="149" t="s">
        <v>216</v>
      </c>
      <c r="R47" s="150" t="s">
        <v>140</v>
      </c>
      <c r="S47" s="150" t="s">
        <v>217</v>
      </c>
      <c r="T47" s="151">
        <v>360424102206</v>
      </c>
      <c r="U47" s="149" t="s">
        <v>218</v>
      </c>
      <c r="V47" s="150">
        <v>2019</v>
      </c>
      <c r="W47" s="150">
        <v>2020</v>
      </c>
      <c r="X47" s="162" t="s">
        <v>135</v>
      </c>
      <c r="Y47" s="167"/>
      <c r="Z47" s="149" t="s">
        <v>204</v>
      </c>
      <c r="AA47" s="143"/>
    </row>
    <row r="48" s="142" customFormat="1" ht="24.6" customHeight="1" spans="1:27">
      <c r="A48" s="147">
        <v>39</v>
      </c>
      <c r="B48" s="149" t="s">
        <v>54</v>
      </c>
      <c r="C48" s="149" t="s">
        <v>14</v>
      </c>
      <c r="D48" s="149" t="s">
        <v>165</v>
      </c>
      <c r="E48" s="149" t="s">
        <v>219</v>
      </c>
      <c r="F48" s="150">
        <f t="shared" si="10"/>
        <v>1.1</v>
      </c>
      <c r="G48" s="150">
        <v>0</v>
      </c>
      <c r="H48" s="150">
        <v>1.1</v>
      </c>
      <c r="I48" s="150">
        <v>181</v>
      </c>
      <c r="J48" s="150">
        <f t="shared" si="14"/>
        <v>7.7</v>
      </c>
      <c r="K48" s="150">
        <f t="shared" si="12"/>
        <v>14.3</v>
      </c>
      <c r="L48" s="147">
        <f t="shared" si="13"/>
        <v>159</v>
      </c>
      <c r="M48" s="149" t="s">
        <v>58</v>
      </c>
      <c r="N48" s="149" t="s">
        <v>59</v>
      </c>
      <c r="O48" s="150">
        <v>6.5</v>
      </c>
      <c r="P48" s="150">
        <v>5</v>
      </c>
      <c r="Q48" s="149" t="s">
        <v>172</v>
      </c>
      <c r="R48" s="150">
        <v>8.9</v>
      </c>
      <c r="S48" s="150">
        <v>10</v>
      </c>
      <c r="T48" s="151">
        <v>360424109207</v>
      </c>
      <c r="U48" s="149" t="s">
        <v>220</v>
      </c>
      <c r="V48" s="150">
        <v>2019</v>
      </c>
      <c r="W48" s="150">
        <v>2020</v>
      </c>
      <c r="X48" s="162" t="s">
        <v>135</v>
      </c>
      <c r="Y48" s="167"/>
      <c r="Z48" s="149" t="s">
        <v>204</v>
      </c>
      <c r="AA48" s="143"/>
    </row>
    <row r="49" s="142" customFormat="1" ht="24.6" customHeight="1" spans="1:27">
      <c r="A49" s="147">
        <v>40</v>
      </c>
      <c r="B49" s="149" t="s">
        <v>54</v>
      </c>
      <c r="C49" s="149" t="s">
        <v>14</v>
      </c>
      <c r="D49" s="149" t="s">
        <v>221</v>
      </c>
      <c r="E49" s="149" t="s">
        <v>222</v>
      </c>
      <c r="F49" s="150">
        <f t="shared" si="10"/>
        <v>8.9</v>
      </c>
      <c r="G49" s="150">
        <v>0</v>
      </c>
      <c r="H49" s="150">
        <v>8.9</v>
      </c>
      <c r="I49" s="150">
        <v>997</v>
      </c>
      <c r="J49" s="150">
        <f t="shared" si="14"/>
        <v>62.3</v>
      </c>
      <c r="K49" s="150">
        <f t="shared" si="12"/>
        <v>115.7</v>
      </c>
      <c r="L49" s="147">
        <f t="shared" si="13"/>
        <v>819</v>
      </c>
      <c r="M49" s="149" t="s">
        <v>58</v>
      </c>
      <c r="N49" s="149" t="s">
        <v>59</v>
      </c>
      <c r="O49" s="150">
        <v>6.5</v>
      </c>
      <c r="P49" s="150">
        <v>5</v>
      </c>
      <c r="Q49" s="149" t="s">
        <v>223</v>
      </c>
      <c r="R49" s="150">
        <v>13.3</v>
      </c>
      <c r="S49" s="150">
        <v>22.2</v>
      </c>
      <c r="T49" s="151">
        <v>360424118200</v>
      </c>
      <c r="U49" s="149" t="s">
        <v>224</v>
      </c>
      <c r="V49" s="150">
        <v>2019</v>
      </c>
      <c r="W49" s="150">
        <v>2020</v>
      </c>
      <c r="X49" s="162" t="s">
        <v>135</v>
      </c>
      <c r="Y49" s="167"/>
      <c r="Z49" s="149" t="s">
        <v>204</v>
      </c>
      <c r="AA49" s="143"/>
    </row>
    <row r="50" s="142" customFormat="1" ht="24.6" customHeight="1" spans="1:27">
      <c r="A50" s="147">
        <v>41</v>
      </c>
      <c r="B50" s="149" t="s">
        <v>54</v>
      </c>
      <c r="C50" s="149" t="s">
        <v>14</v>
      </c>
      <c r="D50" s="149" t="s">
        <v>225</v>
      </c>
      <c r="E50" s="149" t="s">
        <v>226</v>
      </c>
      <c r="F50" s="150">
        <f t="shared" si="10"/>
        <v>5.5</v>
      </c>
      <c r="G50" s="150">
        <v>0</v>
      </c>
      <c r="H50" s="150">
        <v>5.5</v>
      </c>
      <c r="I50" s="150">
        <v>336</v>
      </c>
      <c r="J50" s="150">
        <f t="shared" si="14"/>
        <v>38.5</v>
      </c>
      <c r="K50" s="150">
        <f t="shared" si="12"/>
        <v>71.5</v>
      </c>
      <c r="L50" s="147">
        <f t="shared" si="13"/>
        <v>226</v>
      </c>
      <c r="M50" s="149" t="s">
        <v>58</v>
      </c>
      <c r="N50" s="149" t="s">
        <v>59</v>
      </c>
      <c r="O50" s="149">
        <v>6.5</v>
      </c>
      <c r="P50" s="149">
        <v>5</v>
      </c>
      <c r="Q50" s="149" t="s">
        <v>227</v>
      </c>
      <c r="R50" s="150" t="s">
        <v>140</v>
      </c>
      <c r="S50" s="150" t="s">
        <v>228</v>
      </c>
      <c r="T50" s="151">
        <v>360424205203</v>
      </c>
      <c r="U50" s="149" t="s">
        <v>229</v>
      </c>
      <c r="V50" s="150">
        <v>2019</v>
      </c>
      <c r="W50" s="150">
        <v>2020</v>
      </c>
      <c r="X50" s="162" t="s">
        <v>135</v>
      </c>
      <c r="Y50" s="167"/>
      <c r="Z50" s="149" t="s">
        <v>204</v>
      </c>
      <c r="AA50" s="143"/>
    </row>
    <row r="51" s="142" customFormat="1" ht="24.6" customHeight="1" spans="1:27">
      <c r="A51" s="147">
        <v>42</v>
      </c>
      <c r="B51" s="149" t="s">
        <v>54</v>
      </c>
      <c r="C51" s="149" t="s">
        <v>14</v>
      </c>
      <c r="D51" s="149" t="s">
        <v>230</v>
      </c>
      <c r="E51" s="149" t="s">
        <v>231</v>
      </c>
      <c r="F51" s="150">
        <f t="shared" si="10"/>
        <v>9.1</v>
      </c>
      <c r="G51" s="150">
        <v>0</v>
      </c>
      <c r="H51" s="150">
        <v>9.1</v>
      </c>
      <c r="I51" s="150">
        <v>336</v>
      </c>
      <c r="J51" s="150">
        <f t="shared" si="14"/>
        <v>63.7</v>
      </c>
      <c r="K51" s="150">
        <f t="shared" si="12"/>
        <v>118.3</v>
      </c>
      <c r="L51" s="147">
        <f t="shared" si="13"/>
        <v>154</v>
      </c>
      <c r="M51" s="149" t="s">
        <v>58</v>
      </c>
      <c r="N51" s="149" t="s">
        <v>59</v>
      </c>
      <c r="O51" s="150">
        <v>6.5</v>
      </c>
      <c r="P51" s="150">
        <v>5</v>
      </c>
      <c r="Q51" s="149" t="s">
        <v>232</v>
      </c>
      <c r="R51" s="150">
        <v>0</v>
      </c>
      <c r="S51" s="150">
        <v>9.1</v>
      </c>
      <c r="T51" s="151">
        <v>360424212203</v>
      </c>
      <c r="U51" s="149" t="s">
        <v>233</v>
      </c>
      <c r="V51" s="150">
        <v>2019</v>
      </c>
      <c r="W51" s="150">
        <v>2020</v>
      </c>
      <c r="X51" s="162" t="s">
        <v>135</v>
      </c>
      <c r="Y51" s="167"/>
      <c r="Z51" s="149" t="s">
        <v>204</v>
      </c>
      <c r="AA51" s="143"/>
    </row>
    <row r="52" s="142" customFormat="1" ht="24.6" customHeight="1" spans="1:27">
      <c r="A52" s="147">
        <v>43</v>
      </c>
      <c r="B52" s="149" t="s">
        <v>54</v>
      </c>
      <c r="C52" s="149" t="s">
        <v>14</v>
      </c>
      <c r="D52" s="149" t="s">
        <v>234</v>
      </c>
      <c r="E52" s="149" t="s">
        <v>235</v>
      </c>
      <c r="F52" s="150">
        <f t="shared" si="10"/>
        <v>3.6</v>
      </c>
      <c r="G52" s="150">
        <v>0</v>
      </c>
      <c r="H52" s="150">
        <v>3.6</v>
      </c>
      <c r="I52" s="150">
        <v>236</v>
      </c>
      <c r="J52" s="150">
        <f t="shared" si="14"/>
        <v>25.2</v>
      </c>
      <c r="K52" s="150">
        <f t="shared" si="12"/>
        <v>46.8</v>
      </c>
      <c r="L52" s="147">
        <f t="shared" si="13"/>
        <v>164</v>
      </c>
      <c r="M52" s="149" t="s">
        <v>58</v>
      </c>
      <c r="N52" s="149" t="s">
        <v>59</v>
      </c>
      <c r="O52" s="149">
        <v>6.5</v>
      </c>
      <c r="P52" s="149">
        <v>5</v>
      </c>
      <c r="Q52" s="149" t="s">
        <v>236</v>
      </c>
      <c r="R52" s="150" t="s">
        <v>140</v>
      </c>
      <c r="S52" s="150" t="s">
        <v>237</v>
      </c>
      <c r="T52" s="151">
        <v>360424106208</v>
      </c>
      <c r="U52" s="149" t="s">
        <v>238</v>
      </c>
      <c r="V52" s="150">
        <v>2019</v>
      </c>
      <c r="W52" s="150">
        <v>2020</v>
      </c>
      <c r="X52" s="162" t="s">
        <v>135</v>
      </c>
      <c r="Y52" s="167"/>
      <c r="Z52" s="149" t="s">
        <v>204</v>
      </c>
      <c r="AA52" s="143"/>
    </row>
    <row r="53" s="142" customFormat="1" ht="24.6" customHeight="1" spans="1:27">
      <c r="A53" s="147">
        <v>44</v>
      </c>
      <c r="B53" s="149" t="s">
        <v>54</v>
      </c>
      <c r="C53" s="149" t="s">
        <v>14</v>
      </c>
      <c r="D53" s="149" t="s">
        <v>221</v>
      </c>
      <c r="E53" s="149" t="s">
        <v>239</v>
      </c>
      <c r="F53" s="150">
        <f t="shared" si="10"/>
        <v>8.9</v>
      </c>
      <c r="G53" s="150">
        <v>0</v>
      </c>
      <c r="H53" s="150">
        <v>8.9</v>
      </c>
      <c r="I53" s="150">
        <v>777</v>
      </c>
      <c r="J53" s="150">
        <f t="shared" si="14"/>
        <v>62.3</v>
      </c>
      <c r="K53" s="150">
        <v>97.2</v>
      </c>
      <c r="L53" s="147">
        <f t="shared" si="13"/>
        <v>617.5</v>
      </c>
      <c r="M53" s="149" t="s">
        <v>58</v>
      </c>
      <c r="N53" s="149" t="s">
        <v>59</v>
      </c>
      <c r="O53" s="150">
        <v>6.5</v>
      </c>
      <c r="P53" s="150">
        <v>5</v>
      </c>
      <c r="Q53" s="149" t="s">
        <v>191</v>
      </c>
      <c r="R53" s="150">
        <v>0</v>
      </c>
      <c r="S53" s="150">
        <v>8.9</v>
      </c>
      <c r="T53" s="151">
        <v>360424118217</v>
      </c>
      <c r="U53" s="149" t="s">
        <v>240</v>
      </c>
      <c r="V53" s="150">
        <v>2019</v>
      </c>
      <c r="W53" s="150">
        <v>2020</v>
      </c>
      <c r="X53" s="162" t="s">
        <v>135</v>
      </c>
      <c r="Y53" s="168" t="s">
        <v>241</v>
      </c>
      <c r="Z53" s="149" t="s">
        <v>204</v>
      </c>
      <c r="AA53" s="143"/>
    </row>
  </sheetData>
  <mergeCells count="27">
    <mergeCell ref="A1:B1"/>
    <mergeCell ref="A2:Y2"/>
    <mergeCell ref="F3:H3"/>
    <mergeCell ref="I3:L3"/>
    <mergeCell ref="V3:W3"/>
    <mergeCell ref="B5:D5"/>
    <mergeCell ref="B6:D6"/>
    <mergeCell ref="B20:D20"/>
    <mergeCell ref="B24:D24"/>
    <mergeCell ref="B26:D26"/>
    <mergeCell ref="A3:A4"/>
    <mergeCell ref="B3:B4"/>
    <mergeCell ref="C3:C4"/>
    <mergeCell ref="D3:D4"/>
    <mergeCell ref="E3:E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X3:X4"/>
    <mergeCell ref="Y3:Y4"/>
    <mergeCell ref="Z3:Z4"/>
  </mergeCells>
  <pageMargins left="0.354166666666667" right="0.354166666666667" top="0.708333333333333" bottom="0.984027777777778" header="0.511805555555556" footer="0.511805555555556"/>
  <pageSetup paperSize="9" scale="69" fitToHeight="0" orientation="landscape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L34"/>
  <sheetViews>
    <sheetView zoomScale="85" zoomScaleNormal="85" workbookViewId="0">
      <pane ySplit="3" topLeftCell="A25" activePane="bottomLeft" state="frozen"/>
      <selection/>
      <selection pane="bottomLeft" activeCell="N6" sqref="N6:N16"/>
    </sheetView>
  </sheetViews>
  <sheetFormatPr defaultColWidth="9" defaultRowHeight="14.25"/>
  <cols>
    <col min="1" max="1" width="6.5" style="55" customWidth="1"/>
    <col min="2" max="2" width="9" style="55"/>
    <col min="3" max="3" width="9.125" style="55" customWidth="1"/>
    <col min="4" max="4" width="9.875" style="55" customWidth="1"/>
    <col min="5" max="5" width="9" style="55"/>
    <col min="6" max="6" width="17.5" style="55" customWidth="1"/>
    <col min="7" max="7" width="11.625" style="55" customWidth="1"/>
    <col min="8" max="8" width="10.5" style="55" customWidth="1"/>
    <col min="9" max="9" width="10.75" style="55" customWidth="1"/>
    <col min="10" max="11" width="10.625" style="55" customWidth="1"/>
    <col min="12" max="12" width="17.625" style="55" customWidth="1"/>
    <col min="13" max="13" width="10.75" style="55" customWidth="1"/>
    <col min="14" max="14" width="11.75" style="55" customWidth="1"/>
    <col min="15" max="15" width="9.5" style="55" customWidth="1"/>
    <col min="16" max="16" width="15.5" style="55" customWidth="1"/>
    <col min="17" max="17" width="18.5" style="55" customWidth="1"/>
    <col min="18" max="19" width="10.125" style="55" customWidth="1"/>
    <col min="20" max="20" width="14" style="55" customWidth="1"/>
    <col min="21" max="16384" width="9" style="55"/>
  </cols>
  <sheetData>
    <row r="1" s="113" customFormat="1" ht="24.75" customHeight="1" spans="1:2">
      <c r="A1" s="116" t="s">
        <v>242</v>
      </c>
      <c r="B1" s="116"/>
    </row>
    <row r="2" s="113" customFormat="1" ht="33.75" customHeight="1" spans="1:20">
      <c r="A2" s="117" t="s">
        <v>243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</row>
    <row r="3" s="114" customFormat="1" ht="48" customHeight="1" spans="1:20">
      <c r="A3" s="118" t="s">
        <v>3</v>
      </c>
      <c r="B3" s="118" t="s">
        <v>28</v>
      </c>
      <c r="C3" s="118" t="s">
        <v>29</v>
      </c>
      <c r="D3" s="118" t="s">
        <v>244</v>
      </c>
      <c r="E3" s="118" t="s">
        <v>39</v>
      </c>
      <c r="F3" s="118" t="s">
        <v>245</v>
      </c>
      <c r="G3" s="118" t="s">
        <v>246</v>
      </c>
      <c r="H3" s="118" t="s">
        <v>247</v>
      </c>
      <c r="I3" s="118" t="s">
        <v>248</v>
      </c>
      <c r="J3" s="118" t="s">
        <v>249</v>
      </c>
      <c r="K3" s="118" t="s">
        <v>250</v>
      </c>
      <c r="L3" s="118" t="s">
        <v>251</v>
      </c>
      <c r="M3" s="118" t="s">
        <v>252</v>
      </c>
      <c r="N3" s="118" t="s">
        <v>253</v>
      </c>
      <c r="O3" s="118" t="s">
        <v>254</v>
      </c>
      <c r="P3" s="118" t="s">
        <v>255</v>
      </c>
      <c r="Q3" s="136" t="s">
        <v>256</v>
      </c>
      <c r="R3" s="136" t="s">
        <v>52</v>
      </c>
      <c r="S3" s="136" t="s">
        <v>53</v>
      </c>
      <c r="T3" s="136" t="s">
        <v>10</v>
      </c>
    </row>
    <row r="4" s="115" customFormat="1" ht="27" customHeight="1" spans="1:246">
      <c r="A4" s="119"/>
      <c r="B4" s="120" t="s">
        <v>257</v>
      </c>
      <c r="C4" s="120"/>
      <c r="D4" s="120"/>
      <c r="E4" s="119"/>
      <c r="F4" s="119"/>
      <c r="G4" s="121">
        <f>G5+G17+G21+G19+G32</f>
        <v>25</v>
      </c>
      <c r="H4" s="121"/>
      <c r="I4" s="121">
        <f>I5+I17+I21+I19+I32</f>
        <v>875.36</v>
      </c>
      <c r="J4" s="121"/>
      <c r="K4" s="121"/>
      <c r="L4" s="121"/>
      <c r="M4" s="121">
        <f t="shared" ref="J4:O4" si="0">M5+M17+M21+M19+M32</f>
        <v>4223</v>
      </c>
      <c r="N4" s="121">
        <f t="shared" si="0"/>
        <v>1247</v>
      </c>
      <c r="O4" s="121">
        <f t="shared" si="0"/>
        <v>2976</v>
      </c>
      <c r="P4" s="119"/>
      <c r="Q4" s="119"/>
      <c r="R4" s="119"/>
      <c r="S4" s="119"/>
      <c r="T4" s="119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</row>
    <row r="5" s="115" customFormat="1" ht="27" customHeight="1" spans="1:246">
      <c r="A5" s="122" t="s">
        <v>55</v>
      </c>
      <c r="B5" s="123" t="s">
        <v>14</v>
      </c>
      <c r="C5" s="124"/>
      <c r="D5" s="125"/>
      <c r="E5" s="119"/>
      <c r="F5" s="119"/>
      <c r="G5" s="126">
        <v>11</v>
      </c>
      <c r="H5" s="119"/>
      <c r="I5" s="121">
        <f>SUM(I6:I16)</f>
        <v>351.86</v>
      </c>
      <c r="J5" s="121"/>
      <c r="K5" s="121"/>
      <c r="L5" s="121"/>
      <c r="M5" s="121">
        <f t="shared" ref="J5:O5" si="1">SUM(M6:M16)</f>
        <v>1733</v>
      </c>
      <c r="N5" s="121">
        <f t="shared" si="1"/>
        <v>529</v>
      </c>
      <c r="O5" s="121">
        <f t="shared" si="1"/>
        <v>1204</v>
      </c>
      <c r="P5" s="119"/>
      <c r="Q5" s="119"/>
      <c r="R5" s="119"/>
      <c r="S5" s="119"/>
      <c r="T5" s="119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</row>
    <row r="6" s="57" customFormat="1" ht="27" customHeight="1" spans="1:20">
      <c r="A6" s="119">
        <v>1</v>
      </c>
      <c r="B6" s="119" t="s">
        <v>54</v>
      </c>
      <c r="C6" s="119" t="s">
        <v>14</v>
      </c>
      <c r="D6" s="119" t="s">
        <v>151</v>
      </c>
      <c r="E6" s="119" t="s">
        <v>258</v>
      </c>
      <c r="F6" s="119" t="s">
        <v>259</v>
      </c>
      <c r="G6" s="119" t="s">
        <v>260</v>
      </c>
      <c r="H6" s="127">
        <v>54.871</v>
      </c>
      <c r="I6" s="119">
        <v>39.02</v>
      </c>
      <c r="J6" s="127">
        <v>8</v>
      </c>
      <c r="K6" s="119" t="s">
        <v>261</v>
      </c>
      <c r="L6" s="119" t="s">
        <v>262</v>
      </c>
      <c r="M6" s="135">
        <v>165</v>
      </c>
      <c r="N6" s="119">
        <v>62</v>
      </c>
      <c r="O6" s="119">
        <v>103</v>
      </c>
      <c r="P6" s="119" t="s">
        <v>263</v>
      </c>
      <c r="Q6" s="138" t="s">
        <v>264</v>
      </c>
      <c r="R6" s="119">
        <v>2020</v>
      </c>
      <c r="S6" s="127">
        <v>2020</v>
      </c>
      <c r="T6" s="119"/>
    </row>
    <row r="7" s="57" customFormat="1" ht="27" customHeight="1" spans="1:20">
      <c r="A7" s="119">
        <v>2</v>
      </c>
      <c r="B7" s="119" t="s">
        <v>54</v>
      </c>
      <c r="C7" s="119" t="s">
        <v>14</v>
      </c>
      <c r="D7" s="119" t="s">
        <v>213</v>
      </c>
      <c r="E7" s="119" t="s">
        <v>265</v>
      </c>
      <c r="F7" s="119" t="s">
        <v>266</v>
      </c>
      <c r="G7" s="119" t="s">
        <v>267</v>
      </c>
      <c r="H7" s="127">
        <v>1.828</v>
      </c>
      <c r="I7" s="119">
        <v>27.5</v>
      </c>
      <c r="J7" s="127">
        <v>7.5</v>
      </c>
      <c r="K7" s="119" t="s">
        <v>268</v>
      </c>
      <c r="L7" s="119" t="s">
        <v>269</v>
      </c>
      <c r="M7" s="135">
        <v>131</v>
      </c>
      <c r="N7" s="119">
        <v>41</v>
      </c>
      <c r="O7" s="119">
        <v>90</v>
      </c>
      <c r="P7" s="119" t="s">
        <v>263</v>
      </c>
      <c r="Q7" s="138" t="s">
        <v>264</v>
      </c>
      <c r="R7" s="119">
        <v>2020</v>
      </c>
      <c r="S7" s="127">
        <v>2020</v>
      </c>
      <c r="T7" s="119"/>
    </row>
    <row r="8" s="57" customFormat="1" ht="27" customHeight="1" spans="1:20">
      <c r="A8" s="119">
        <v>3</v>
      </c>
      <c r="B8" s="119" t="s">
        <v>54</v>
      </c>
      <c r="C8" s="119" t="s">
        <v>14</v>
      </c>
      <c r="D8" s="119" t="s">
        <v>270</v>
      </c>
      <c r="E8" s="119" t="s">
        <v>271</v>
      </c>
      <c r="F8" s="119" t="s">
        <v>272</v>
      </c>
      <c r="G8" s="119" t="s">
        <v>273</v>
      </c>
      <c r="H8" s="127">
        <v>2.905</v>
      </c>
      <c r="I8" s="119">
        <v>16.02</v>
      </c>
      <c r="J8" s="127">
        <v>7</v>
      </c>
      <c r="K8" s="119" t="s">
        <v>268</v>
      </c>
      <c r="L8" s="119" t="s">
        <v>274</v>
      </c>
      <c r="M8" s="135">
        <v>92</v>
      </c>
      <c r="N8" s="119">
        <v>17</v>
      </c>
      <c r="O8" s="119">
        <v>75</v>
      </c>
      <c r="P8" s="119" t="s">
        <v>263</v>
      </c>
      <c r="Q8" s="138" t="s">
        <v>264</v>
      </c>
      <c r="R8" s="119">
        <v>2020</v>
      </c>
      <c r="S8" s="127">
        <v>2020</v>
      </c>
      <c r="T8" s="119"/>
    </row>
    <row r="9" s="57" customFormat="1" ht="27" customHeight="1" spans="1:20">
      <c r="A9" s="119">
        <v>4</v>
      </c>
      <c r="B9" s="119" t="s">
        <v>54</v>
      </c>
      <c r="C9" s="119" t="s">
        <v>14</v>
      </c>
      <c r="D9" s="119" t="s">
        <v>209</v>
      </c>
      <c r="E9" s="119" t="s">
        <v>275</v>
      </c>
      <c r="F9" s="119" t="s">
        <v>276</v>
      </c>
      <c r="G9" s="119" t="s">
        <v>277</v>
      </c>
      <c r="H9" s="127">
        <v>18.124</v>
      </c>
      <c r="I9" s="119">
        <v>38.04</v>
      </c>
      <c r="J9" s="127">
        <v>8</v>
      </c>
      <c r="K9" s="119" t="s">
        <v>261</v>
      </c>
      <c r="L9" s="119" t="s">
        <v>278</v>
      </c>
      <c r="M9" s="135">
        <v>174</v>
      </c>
      <c r="N9" s="119">
        <v>61</v>
      </c>
      <c r="O9" s="119">
        <v>113</v>
      </c>
      <c r="P9" s="119" t="s">
        <v>263</v>
      </c>
      <c r="Q9" s="138" t="s">
        <v>264</v>
      </c>
      <c r="R9" s="119">
        <v>2020</v>
      </c>
      <c r="S9" s="127">
        <v>2020</v>
      </c>
      <c r="T9" s="119"/>
    </row>
    <row r="10" s="57" customFormat="1" ht="27" customHeight="1" spans="1:20">
      <c r="A10" s="119">
        <v>5</v>
      </c>
      <c r="B10" s="119" t="s">
        <v>54</v>
      </c>
      <c r="C10" s="119" t="s">
        <v>14</v>
      </c>
      <c r="D10" s="119" t="s">
        <v>230</v>
      </c>
      <c r="E10" s="119" t="s">
        <v>279</v>
      </c>
      <c r="F10" s="119" t="s">
        <v>280</v>
      </c>
      <c r="G10" s="119" t="s">
        <v>281</v>
      </c>
      <c r="H10" s="127">
        <v>0.098</v>
      </c>
      <c r="I10" s="119">
        <v>55.08</v>
      </c>
      <c r="J10" s="127">
        <v>7</v>
      </c>
      <c r="K10" s="119" t="s">
        <v>261</v>
      </c>
      <c r="L10" s="119" t="s">
        <v>282</v>
      </c>
      <c r="M10" s="135">
        <v>270</v>
      </c>
      <c r="N10" s="119">
        <v>77</v>
      </c>
      <c r="O10" s="119">
        <v>193</v>
      </c>
      <c r="P10" s="119" t="s">
        <v>263</v>
      </c>
      <c r="Q10" s="138" t="s">
        <v>264</v>
      </c>
      <c r="R10" s="119">
        <v>2020</v>
      </c>
      <c r="S10" s="127">
        <v>2020</v>
      </c>
      <c r="T10" s="119"/>
    </row>
    <row r="11" s="57" customFormat="1" ht="27" customHeight="1" spans="1:20">
      <c r="A11" s="119">
        <v>6</v>
      </c>
      <c r="B11" s="119" t="s">
        <v>54</v>
      </c>
      <c r="C11" s="119" t="s">
        <v>14</v>
      </c>
      <c r="D11" s="119" t="s">
        <v>283</v>
      </c>
      <c r="E11" s="119" t="s">
        <v>265</v>
      </c>
      <c r="F11" s="119" t="s">
        <v>284</v>
      </c>
      <c r="G11" s="119" t="s">
        <v>285</v>
      </c>
      <c r="H11" s="127">
        <v>46.661</v>
      </c>
      <c r="I11" s="119">
        <v>18</v>
      </c>
      <c r="J11" s="127">
        <v>7.5</v>
      </c>
      <c r="K11" s="119" t="s">
        <v>268</v>
      </c>
      <c r="L11" s="119" t="s">
        <v>286</v>
      </c>
      <c r="M11" s="135">
        <v>101</v>
      </c>
      <c r="N11" s="119">
        <v>27</v>
      </c>
      <c r="O11" s="119">
        <v>74</v>
      </c>
      <c r="P11" s="119" t="s">
        <v>263</v>
      </c>
      <c r="Q11" s="138" t="s">
        <v>264</v>
      </c>
      <c r="R11" s="119">
        <v>2020</v>
      </c>
      <c r="S11" s="127">
        <v>2020</v>
      </c>
      <c r="T11" s="119"/>
    </row>
    <row r="12" s="57" customFormat="1" ht="27" customHeight="1" spans="1:20">
      <c r="A12" s="119">
        <v>7</v>
      </c>
      <c r="B12" s="119" t="s">
        <v>54</v>
      </c>
      <c r="C12" s="119" t="s">
        <v>14</v>
      </c>
      <c r="D12" s="119" t="s">
        <v>287</v>
      </c>
      <c r="E12" s="119" t="s">
        <v>288</v>
      </c>
      <c r="F12" s="119" t="s">
        <v>289</v>
      </c>
      <c r="G12" s="119" t="s">
        <v>290</v>
      </c>
      <c r="H12" s="127">
        <v>4.846</v>
      </c>
      <c r="I12" s="119">
        <v>18.04</v>
      </c>
      <c r="J12" s="127">
        <v>6.5</v>
      </c>
      <c r="K12" s="119" t="s">
        <v>268</v>
      </c>
      <c r="L12" s="119" t="s">
        <v>291</v>
      </c>
      <c r="M12" s="135">
        <v>91</v>
      </c>
      <c r="N12" s="119">
        <v>18</v>
      </c>
      <c r="O12" s="119">
        <v>73</v>
      </c>
      <c r="P12" s="119" t="s">
        <v>263</v>
      </c>
      <c r="Q12" s="138" t="s">
        <v>264</v>
      </c>
      <c r="R12" s="119">
        <v>2020</v>
      </c>
      <c r="S12" s="127">
        <v>2020</v>
      </c>
      <c r="T12" s="119"/>
    </row>
    <row r="13" s="57" customFormat="1" ht="27" customHeight="1" spans="1:20">
      <c r="A13" s="119">
        <v>8</v>
      </c>
      <c r="B13" s="119" t="s">
        <v>54</v>
      </c>
      <c r="C13" s="119" t="s">
        <v>14</v>
      </c>
      <c r="D13" s="119" t="s">
        <v>292</v>
      </c>
      <c r="E13" s="119" t="s">
        <v>293</v>
      </c>
      <c r="F13" s="119" t="s">
        <v>294</v>
      </c>
      <c r="G13" s="119" t="s">
        <v>295</v>
      </c>
      <c r="H13" s="127">
        <v>18.895</v>
      </c>
      <c r="I13" s="119">
        <v>18.04</v>
      </c>
      <c r="J13" s="127">
        <v>8.75</v>
      </c>
      <c r="K13" s="119" t="s">
        <v>268</v>
      </c>
      <c r="L13" s="119" t="s">
        <v>296</v>
      </c>
      <c r="M13" s="119">
        <v>85</v>
      </c>
      <c r="N13" s="119">
        <v>32</v>
      </c>
      <c r="O13" s="119">
        <v>53</v>
      </c>
      <c r="P13" s="119" t="s">
        <v>263</v>
      </c>
      <c r="Q13" s="138" t="s">
        <v>264</v>
      </c>
      <c r="R13" s="119">
        <v>2020</v>
      </c>
      <c r="S13" s="127">
        <v>2021</v>
      </c>
      <c r="T13" s="119"/>
    </row>
    <row r="14" s="57" customFormat="1" ht="27" customHeight="1" spans="1:20">
      <c r="A14" s="119">
        <v>9</v>
      </c>
      <c r="B14" s="119" t="s">
        <v>54</v>
      </c>
      <c r="C14" s="119" t="s">
        <v>14</v>
      </c>
      <c r="D14" s="119" t="s">
        <v>213</v>
      </c>
      <c r="E14" s="119" t="s">
        <v>265</v>
      </c>
      <c r="F14" s="119" t="s">
        <v>297</v>
      </c>
      <c r="G14" s="119" t="s">
        <v>298</v>
      </c>
      <c r="H14" s="127">
        <v>13.948</v>
      </c>
      <c r="I14" s="119">
        <v>18</v>
      </c>
      <c r="J14" s="127">
        <v>10</v>
      </c>
      <c r="K14" s="119" t="s">
        <v>268</v>
      </c>
      <c r="L14" s="119" t="s">
        <v>299</v>
      </c>
      <c r="M14" s="119">
        <v>122</v>
      </c>
      <c r="N14" s="119">
        <v>36</v>
      </c>
      <c r="O14" s="119">
        <v>86</v>
      </c>
      <c r="P14" s="119" t="s">
        <v>263</v>
      </c>
      <c r="Q14" s="138" t="s">
        <v>264</v>
      </c>
      <c r="R14" s="119">
        <v>2020</v>
      </c>
      <c r="S14" s="127">
        <v>2021</v>
      </c>
      <c r="T14" s="119"/>
    </row>
    <row r="15" s="57" customFormat="1" ht="27" customHeight="1" spans="1:20">
      <c r="A15" s="119">
        <v>10</v>
      </c>
      <c r="B15" s="119" t="s">
        <v>54</v>
      </c>
      <c r="C15" s="119" t="s">
        <v>14</v>
      </c>
      <c r="D15" s="119" t="s">
        <v>300</v>
      </c>
      <c r="E15" s="119" t="s">
        <v>301</v>
      </c>
      <c r="F15" s="119" t="s">
        <v>302</v>
      </c>
      <c r="G15" s="119" t="s">
        <v>303</v>
      </c>
      <c r="H15" s="127">
        <v>0.85</v>
      </c>
      <c r="I15" s="119">
        <v>86.08</v>
      </c>
      <c r="J15" s="127">
        <v>7.5</v>
      </c>
      <c r="K15" s="119" t="s">
        <v>261</v>
      </c>
      <c r="L15" s="119" t="s">
        <v>304</v>
      </c>
      <c r="M15" s="119">
        <v>394</v>
      </c>
      <c r="N15" s="119">
        <v>129</v>
      </c>
      <c r="O15" s="119">
        <v>265</v>
      </c>
      <c r="P15" s="119" t="s">
        <v>263</v>
      </c>
      <c r="Q15" s="138" t="s">
        <v>264</v>
      </c>
      <c r="R15" s="119">
        <v>2020</v>
      </c>
      <c r="S15" s="127">
        <v>2020</v>
      </c>
      <c r="T15" s="119"/>
    </row>
    <row r="16" s="57" customFormat="1" ht="27" customHeight="1" spans="1:20">
      <c r="A16" s="119">
        <v>11</v>
      </c>
      <c r="B16" s="119" t="s">
        <v>54</v>
      </c>
      <c r="C16" s="119" t="s">
        <v>14</v>
      </c>
      <c r="D16" s="119" t="s">
        <v>305</v>
      </c>
      <c r="E16" s="119" t="s">
        <v>258</v>
      </c>
      <c r="F16" s="119" t="s">
        <v>306</v>
      </c>
      <c r="G16" s="119" t="s">
        <v>307</v>
      </c>
      <c r="H16" s="127">
        <v>39.07</v>
      </c>
      <c r="I16" s="119">
        <v>18.04</v>
      </c>
      <c r="J16" s="127">
        <v>8</v>
      </c>
      <c r="K16" s="119" t="s">
        <v>268</v>
      </c>
      <c r="L16" s="119" t="s">
        <v>308</v>
      </c>
      <c r="M16" s="119">
        <v>108</v>
      </c>
      <c r="N16" s="119">
        <v>29</v>
      </c>
      <c r="O16" s="119">
        <v>79</v>
      </c>
      <c r="P16" s="119" t="s">
        <v>263</v>
      </c>
      <c r="Q16" s="138" t="s">
        <v>264</v>
      </c>
      <c r="R16" s="119">
        <v>2020</v>
      </c>
      <c r="S16" s="127">
        <v>2020</v>
      </c>
      <c r="T16" s="119"/>
    </row>
    <row r="17" s="56" customFormat="1" ht="27" customHeight="1" spans="1:20">
      <c r="A17" s="122" t="s">
        <v>107</v>
      </c>
      <c r="B17" s="123" t="s">
        <v>23</v>
      </c>
      <c r="C17" s="124"/>
      <c r="D17" s="125"/>
      <c r="E17" s="120"/>
      <c r="F17" s="120"/>
      <c r="G17" s="120">
        <v>1</v>
      </c>
      <c r="H17" s="128"/>
      <c r="I17" s="120">
        <f>I18</f>
        <v>25.5</v>
      </c>
      <c r="J17" s="120"/>
      <c r="K17" s="120"/>
      <c r="L17" s="120"/>
      <c r="M17" s="120">
        <f t="shared" ref="J17:O17" si="2">M18</f>
        <v>131</v>
      </c>
      <c r="N17" s="120">
        <f t="shared" si="2"/>
        <v>43</v>
      </c>
      <c r="O17" s="120">
        <f t="shared" si="2"/>
        <v>88</v>
      </c>
      <c r="P17" s="120"/>
      <c r="Q17" s="126"/>
      <c r="R17" s="120"/>
      <c r="S17" s="128"/>
      <c r="T17" s="120"/>
    </row>
    <row r="18" s="58" customFormat="1" ht="27" customHeight="1" spans="1:20">
      <c r="A18" s="129">
        <v>12</v>
      </c>
      <c r="B18" s="129" t="s">
        <v>54</v>
      </c>
      <c r="C18" s="129" t="s">
        <v>23</v>
      </c>
      <c r="D18" s="129" t="s">
        <v>309</v>
      </c>
      <c r="E18" s="129" t="s">
        <v>310</v>
      </c>
      <c r="F18" s="129" t="s">
        <v>311</v>
      </c>
      <c r="G18" s="129" t="s">
        <v>312</v>
      </c>
      <c r="H18" s="130">
        <v>7.352</v>
      </c>
      <c r="I18" s="129">
        <v>25.5</v>
      </c>
      <c r="J18" s="130">
        <v>8.5</v>
      </c>
      <c r="K18" s="129" t="s">
        <v>268</v>
      </c>
      <c r="L18" s="129" t="s">
        <v>313</v>
      </c>
      <c r="M18" s="129">
        <v>131</v>
      </c>
      <c r="N18" s="129">
        <v>43</v>
      </c>
      <c r="O18" s="129">
        <v>88</v>
      </c>
      <c r="P18" s="129" t="s">
        <v>263</v>
      </c>
      <c r="Q18" s="138" t="s">
        <v>264</v>
      </c>
      <c r="R18" s="119">
        <v>2020</v>
      </c>
      <c r="S18" s="130">
        <v>2020</v>
      </c>
      <c r="T18" s="129"/>
    </row>
    <row r="19" s="56" customFormat="1" ht="27" customHeight="1" spans="1:20">
      <c r="A19" s="122" t="s">
        <v>121</v>
      </c>
      <c r="B19" s="123" t="s">
        <v>19</v>
      </c>
      <c r="C19" s="124"/>
      <c r="D19" s="125"/>
      <c r="E19" s="120"/>
      <c r="F19" s="120"/>
      <c r="G19" s="120">
        <v>1</v>
      </c>
      <c r="H19" s="128"/>
      <c r="I19" s="120">
        <f>I20</f>
        <v>9.76</v>
      </c>
      <c r="J19" s="120"/>
      <c r="K19" s="120"/>
      <c r="L19" s="120"/>
      <c r="M19" s="120">
        <f t="shared" ref="J19:O19" si="3">M20</f>
        <v>50</v>
      </c>
      <c r="N19" s="120">
        <f t="shared" si="3"/>
        <v>9</v>
      </c>
      <c r="O19" s="120">
        <f t="shared" si="3"/>
        <v>41</v>
      </c>
      <c r="P19" s="120"/>
      <c r="Q19" s="126"/>
      <c r="R19" s="120"/>
      <c r="S19" s="128"/>
      <c r="T19" s="120"/>
    </row>
    <row r="20" s="57" customFormat="1" ht="27" customHeight="1" spans="1:20">
      <c r="A20" s="119">
        <v>13</v>
      </c>
      <c r="B20" s="119" t="s">
        <v>54</v>
      </c>
      <c r="C20" s="119" t="s">
        <v>19</v>
      </c>
      <c r="D20" s="119" t="s">
        <v>314</v>
      </c>
      <c r="E20" s="119" t="s">
        <v>315</v>
      </c>
      <c r="F20" s="119" t="s">
        <v>316</v>
      </c>
      <c r="G20" s="119" t="s">
        <v>317</v>
      </c>
      <c r="H20" s="127">
        <v>6.629</v>
      </c>
      <c r="I20" s="119">
        <v>9.76</v>
      </c>
      <c r="J20" s="127">
        <v>8.75</v>
      </c>
      <c r="K20" s="119" t="s">
        <v>268</v>
      </c>
      <c r="L20" s="119" t="s">
        <v>318</v>
      </c>
      <c r="M20" s="119">
        <v>50</v>
      </c>
      <c r="N20" s="119">
        <v>9</v>
      </c>
      <c r="O20" s="119">
        <v>41</v>
      </c>
      <c r="P20" s="119" t="s">
        <v>319</v>
      </c>
      <c r="Q20" s="119" t="s">
        <v>320</v>
      </c>
      <c r="R20" s="119">
        <v>2020</v>
      </c>
      <c r="S20" s="127">
        <v>2020</v>
      </c>
      <c r="T20" s="119"/>
    </row>
    <row r="21" s="56" customFormat="1" ht="27" customHeight="1" spans="1:20">
      <c r="A21" s="122" t="s">
        <v>126</v>
      </c>
      <c r="B21" s="123" t="s">
        <v>21</v>
      </c>
      <c r="C21" s="124"/>
      <c r="D21" s="125"/>
      <c r="E21" s="120"/>
      <c r="F21" s="120"/>
      <c r="G21" s="120">
        <v>10</v>
      </c>
      <c r="H21" s="128"/>
      <c r="I21" s="120">
        <f>SUM(I22:I31)</f>
        <v>338.02</v>
      </c>
      <c r="J21" s="120"/>
      <c r="K21" s="120"/>
      <c r="L21" s="120"/>
      <c r="M21" s="120">
        <f t="shared" ref="J21:O21" si="4">SUM(M22:M31)</f>
        <v>1795</v>
      </c>
      <c r="N21" s="120">
        <f t="shared" si="4"/>
        <v>456</v>
      </c>
      <c r="O21" s="120">
        <f t="shared" si="4"/>
        <v>1339</v>
      </c>
      <c r="P21" s="120"/>
      <c r="Q21" s="126"/>
      <c r="R21" s="120"/>
      <c r="S21" s="128"/>
      <c r="T21" s="120"/>
    </row>
    <row r="22" s="57" customFormat="1" ht="27" customHeight="1" spans="1:20">
      <c r="A22" s="119">
        <v>14</v>
      </c>
      <c r="B22" s="119" t="s">
        <v>54</v>
      </c>
      <c r="C22" s="119" t="s">
        <v>21</v>
      </c>
      <c r="D22" s="119" t="s">
        <v>321</v>
      </c>
      <c r="E22" s="119" t="s">
        <v>322</v>
      </c>
      <c r="F22" s="119" t="s">
        <v>323</v>
      </c>
      <c r="G22" s="119" t="s">
        <v>324</v>
      </c>
      <c r="H22" s="127">
        <v>2.461</v>
      </c>
      <c r="I22" s="119">
        <v>24</v>
      </c>
      <c r="J22" s="127">
        <v>7.5</v>
      </c>
      <c r="K22" s="119" t="s">
        <v>268</v>
      </c>
      <c r="L22" s="119" t="s">
        <v>325</v>
      </c>
      <c r="M22" s="119">
        <v>97</v>
      </c>
      <c r="N22" s="119">
        <v>27</v>
      </c>
      <c r="O22" s="119">
        <v>70</v>
      </c>
      <c r="P22" s="119" t="s">
        <v>263</v>
      </c>
      <c r="Q22" s="138" t="s">
        <v>264</v>
      </c>
      <c r="R22" s="119">
        <v>2020</v>
      </c>
      <c r="S22" s="127">
        <v>2020</v>
      </c>
      <c r="T22" s="119"/>
    </row>
    <row r="23" s="57" customFormat="1" ht="27" customHeight="1" spans="1:20">
      <c r="A23" s="119">
        <v>15</v>
      </c>
      <c r="B23" s="119" t="s">
        <v>54</v>
      </c>
      <c r="C23" s="119" t="s">
        <v>21</v>
      </c>
      <c r="D23" s="119" t="s">
        <v>326</v>
      </c>
      <c r="E23" s="119" t="s">
        <v>327</v>
      </c>
      <c r="F23" s="119" t="s">
        <v>328</v>
      </c>
      <c r="G23" s="119" t="s">
        <v>329</v>
      </c>
      <c r="H23" s="127">
        <v>4.238</v>
      </c>
      <c r="I23" s="119">
        <v>32.04</v>
      </c>
      <c r="J23" s="127">
        <v>8</v>
      </c>
      <c r="K23" s="119" t="s">
        <v>268</v>
      </c>
      <c r="L23" s="119" t="s">
        <v>330</v>
      </c>
      <c r="M23" s="119">
        <v>156</v>
      </c>
      <c r="N23" s="119">
        <v>51</v>
      </c>
      <c r="O23" s="119">
        <v>105</v>
      </c>
      <c r="P23" s="119" t="s">
        <v>263</v>
      </c>
      <c r="Q23" s="138" t="s">
        <v>264</v>
      </c>
      <c r="R23" s="119">
        <v>2020</v>
      </c>
      <c r="S23" s="127">
        <v>2020</v>
      </c>
      <c r="T23" s="119"/>
    </row>
    <row r="24" s="57" customFormat="1" ht="27" customHeight="1" spans="1:20">
      <c r="A24" s="119">
        <v>16</v>
      </c>
      <c r="B24" s="119" t="s">
        <v>54</v>
      </c>
      <c r="C24" s="119" t="s">
        <v>21</v>
      </c>
      <c r="D24" s="119" t="s">
        <v>331</v>
      </c>
      <c r="E24" s="119" t="s">
        <v>332</v>
      </c>
      <c r="F24" s="119" t="s">
        <v>333</v>
      </c>
      <c r="G24" s="119" t="s">
        <v>334</v>
      </c>
      <c r="H24" s="127">
        <v>15.09</v>
      </c>
      <c r="I24" s="119">
        <v>86.1</v>
      </c>
      <c r="J24" s="127">
        <v>8.5</v>
      </c>
      <c r="K24" s="119" t="s">
        <v>261</v>
      </c>
      <c r="L24" s="119" t="s">
        <v>335</v>
      </c>
      <c r="M24" s="119">
        <v>564</v>
      </c>
      <c r="N24" s="119">
        <v>146</v>
      </c>
      <c r="O24" s="119">
        <v>418</v>
      </c>
      <c r="P24" s="119" t="s">
        <v>263</v>
      </c>
      <c r="Q24" s="138" t="s">
        <v>264</v>
      </c>
      <c r="R24" s="119">
        <v>2020</v>
      </c>
      <c r="S24" s="127">
        <v>2020</v>
      </c>
      <c r="T24" s="119"/>
    </row>
    <row r="25" s="57" customFormat="1" ht="27" customHeight="1" spans="1:20">
      <c r="A25" s="119">
        <v>17</v>
      </c>
      <c r="B25" s="119" t="s">
        <v>54</v>
      </c>
      <c r="C25" s="119" t="s">
        <v>21</v>
      </c>
      <c r="D25" s="119" t="s">
        <v>326</v>
      </c>
      <c r="E25" s="119" t="s">
        <v>336</v>
      </c>
      <c r="F25" s="119" t="s">
        <v>337</v>
      </c>
      <c r="G25" s="119" t="s">
        <v>338</v>
      </c>
      <c r="H25" s="127">
        <v>0.015</v>
      </c>
      <c r="I25" s="119">
        <v>31.08</v>
      </c>
      <c r="J25" s="127">
        <v>6.5</v>
      </c>
      <c r="K25" s="119" t="s">
        <v>268</v>
      </c>
      <c r="L25" s="119" t="s">
        <v>339</v>
      </c>
      <c r="M25" s="119">
        <v>139</v>
      </c>
      <c r="N25" s="119">
        <v>30</v>
      </c>
      <c r="O25" s="119">
        <v>109</v>
      </c>
      <c r="P25" s="119" t="s">
        <v>263</v>
      </c>
      <c r="Q25" s="138" t="s">
        <v>264</v>
      </c>
      <c r="R25" s="119">
        <v>2020</v>
      </c>
      <c r="S25" s="127">
        <v>2020</v>
      </c>
      <c r="T25" s="119"/>
    </row>
    <row r="26" s="57" customFormat="1" ht="27" customHeight="1" spans="1:20">
      <c r="A26" s="119">
        <v>18</v>
      </c>
      <c r="B26" s="119" t="s">
        <v>54</v>
      </c>
      <c r="C26" s="119" t="s">
        <v>21</v>
      </c>
      <c r="D26" s="119" t="s">
        <v>326</v>
      </c>
      <c r="E26" s="119" t="s">
        <v>340</v>
      </c>
      <c r="F26" s="119" t="s">
        <v>341</v>
      </c>
      <c r="G26" s="119" t="s">
        <v>342</v>
      </c>
      <c r="H26" s="127">
        <v>0.672</v>
      </c>
      <c r="I26" s="119">
        <v>23.04</v>
      </c>
      <c r="J26" s="127">
        <v>8.5</v>
      </c>
      <c r="K26" s="119" t="s">
        <v>268</v>
      </c>
      <c r="L26" s="119" t="s">
        <v>343</v>
      </c>
      <c r="M26" s="119">
        <v>102</v>
      </c>
      <c r="N26" s="119">
        <v>29</v>
      </c>
      <c r="O26" s="119">
        <v>73</v>
      </c>
      <c r="P26" s="119" t="s">
        <v>263</v>
      </c>
      <c r="Q26" s="138" t="s">
        <v>264</v>
      </c>
      <c r="R26" s="119">
        <v>2020</v>
      </c>
      <c r="S26" s="127">
        <v>2020</v>
      </c>
      <c r="T26" s="119"/>
    </row>
    <row r="27" s="57" customFormat="1" ht="27" customHeight="1" spans="1:20">
      <c r="A27" s="119">
        <v>19</v>
      </c>
      <c r="B27" s="119" t="s">
        <v>54</v>
      </c>
      <c r="C27" s="119" t="s">
        <v>21</v>
      </c>
      <c r="D27" s="119" t="s">
        <v>344</v>
      </c>
      <c r="E27" s="131" t="s">
        <v>345</v>
      </c>
      <c r="F27" s="132" t="s">
        <v>346</v>
      </c>
      <c r="G27" s="133" t="s">
        <v>347</v>
      </c>
      <c r="H27" s="134">
        <v>14.523</v>
      </c>
      <c r="I27" s="119">
        <v>21</v>
      </c>
      <c r="J27" s="127">
        <v>7.5</v>
      </c>
      <c r="K27" s="119" t="s">
        <v>268</v>
      </c>
      <c r="L27" s="119" t="s">
        <v>348</v>
      </c>
      <c r="M27" s="119">
        <v>111</v>
      </c>
      <c r="N27" s="119">
        <v>32</v>
      </c>
      <c r="O27" s="119">
        <v>79</v>
      </c>
      <c r="P27" s="119" t="s">
        <v>263</v>
      </c>
      <c r="Q27" s="138" t="s">
        <v>264</v>
      </c>
      <c r="R27" s="119">
        <v>2020</v>
      </c>
      <c r="S27" s="127">
        <v>2020</v>
      </c>
      <c r="T27" s="119"/>
    </row>
    <row r="28" s="57" customFormat="1" ht="27" customHeight="1" spans="1:20">
      <c r="A28" s="119">
        <v>20</v>
      </c>
      <c r="B28" s="119" t="s">
        <v>54</v>
      </c>
      <c r="C28" s="119" t="s">
        <v>21</v>
      </c>
      <c r="D28" s="119" t="s">
        <v>326</v>
      </c>
      <c r="E28" s="119" t="s">
        <v>332</v>
      </c>
      <c r="F28" s="119" t="s">
        <v>349</v>
      </c>
      <c r="G28" s="119" t="s">
        <v>350</v>
      </c>
      <c r="H28" s="127">
        <v>3.969</v>
      </c>
      <c r="I28" s="119">
        <v>21</v>
      </c>
      <c r="J28" s="127">
        <v>7.5</v>
      </c>
      <c r="K28" s="119" t="s">
        <v>268</v>
      </c>
      <c r="L28" s="119" t="s">
        <v>351</v>
      </c>
      <c r="M28" s="119">
        <v>98</v>
      </c>
      <c r="N28" s="119">
        <v>32</v>
      </c>
      <c r="O28" s="119">
        <v>66</v>
      </c>
      <c r="P28" s="119" t="s">
        <v>263</v>
      </c>
      <c r="Q28" s="138" t="s">
        <v>264</v>
      </c>
      <c r="R28" s="119">
        <v>2020</v>
      </c>
      <c r="S28" s="127">
        <v>2020</v>
      </c>
      <c r="T28" s="119"/>
    </row>
    <row r="29" s="57" customFormat="1" ht="27" customHeight="1" spans="1:20">
      <c r="A29" s="119">
        <v>21</v>
      </c>
      <c r="B29" s="119" t="s">
        <v>54</v>
      </c>
      <c r="C29" s="119" t="s">
        <v>21</v>
      </c>
      <c r="D29" s="119" t="s">
        <v>326</v>
      </c>
      <c r="E29" s="119" t="s">
        <v>327</v>
      </c>
      <c r="F29" s="119" t="s">
        <v>352</v>
      </c>
      <c r="G29" s="119" t="s">
        <v>353</v>
      </c>
      <c r="H29" s="127">
        <v>1.918</v>
      </c>
      <c r="I29" s="119">
        <v>36.86</v>
      </c>
      <c r="J29" s="127">
        <v>7.5</v>
      </c>
      <c r="K29" s="119" t="s">
        <v>268</v>
      </c>
      <c r="L29" s="119" t="s">
        <v>354</v>
      </c>
      <c r="M29" s="119">
        <v>164</v>
      </c>
      <c r="N29" s="119">
        <v>41</v>
      </c>
      <c r="O29" s="119">
        <v>123</v>
      </c>
      <c r="P29" s="119" t="s">
        <v>263</v>
      </c>
      <c r="Q29" s="138" t="s">
        <v>264</v>
      </c>
      <c r="R29" s="119">
        <v>2020</v>
      </c>
      <c r="S29" s="127">
        <v>2020</v>
      </c>
      <c r="T29" s="119"/>
    </row>
    <row r="30" s="57" customFormat="1" ht="27" customHeight="1" spans="1:20">
      <c r="A30" s="119">
        <v>22</v>
      </c>
      <c r="B30" s="119" t="s">
        <v>54</v>
      </c>
      <c r="C30" s="119" t="s">
        <v>21</v>
      </c>
      <c r="D30" s="119" t="s">
        <v>326</v>
      </c>
      <c r="E30" s="119" t="s">
        <v>327</v>
      </c>
      <c r="F30" s="119" t="s">
        <v>355</v>
      </c>
      <c r="G30" s="119" t="s">
        <v>356</v>
      </c>
      <c r="H30" s="127">
        <v>2.122</v>
      </c>
      <c r="I30" s="119">
        <v>36.86</v>
      </c>
      <c r="J30" s="127">
        <v>7.5</v>
      </c>
      <c r="K30" s="119" t="s">
        <v>268</v>
      </c>
      <c r="L30" s="119" t="s">
        <v>357</v>
      </c>
      <c r="M30" s="119">
        <v>214</v>
      </c>
      <c r="N30" s="119">
        <v>41</v>
      </c>
      <c r="O30" s="119">
        <v>173</v>
      </c>
      <c r="P30" s="119" t="s">
        <v>263</v>
      </c>
      <c r="Q30" s="138" t="s">
        <v>264</v>
      </c>
      <c r="R30" s="119">
        <v>2020</v>
      </c>
      <c r="S30" s="127">
        <v>2020</v>
      </c>
      <c r="T30" s="119"/>
    </row>
    <row r="31" s="57" customFormat="1" ht="27" customHeight="1" spans="1:20">
      <c r="A31" s="119">
        <v>23</v>
      </c>
      <c r="B31" s="119" t="s">
        <v>54</v>
      </c>
      <c r="C31" s="119" t="s">
        <v>21</v>
      </c>
      <c r="D31" s="119" t="s">
        <v>358</v>
      </c>
      <c r="E31" s="119" t="s">
        <v>359</v>
      </c>
      <c r="F31" s="119" t="s">
        <v>360</v>
      </c>
      <c r="G31" s="119" t="s">
        <v>361</v>
      </c>
      <c r="H31" s="127">
        <v>4.259</v>
      </c>
      <c r="I31" s="119">
        <v>26.04</v>
      </c>
      <c r="J31" s="127">
        <v>7</v>
      </c>
      <c r="K31" s="119" t="s">
        <v>268</v>
      </c>
      <c r="L31" s="119" t="s">
        <v>362</v>
      </c>
      <c r="M31" s="119">
        <v>150</v>
      </c>
      <c r="N31" s="119">
        <v>27</v>
      </c>
      <c r="O31" s="119">
        <v>123</v>
      </c>
      <c r="P31" s="119" t="s">
        <v>263</v>
      </c>
      <c r="Q31" s="138" t="s">
        <v>264</v>
      </c>
      <c r="R31" s="119">
        <v>2020</v>
      </c>
      <c r="S31" s="127">
        <v>2020</v>
      </c>
      <c r="T31" s="119"/>
    </row>
    <row r="32" s="56" customFormat="1" ht="27" customHeight="1" spans="1:20">
      <c r="A32" s="122" t="s">
        <v>363</v>
      </c>
      <c r="B32" s="123" t="s">
        <v>17</v>
      </c>
      <c r="C32" s="124"/>
      <c r="D32" s="125"/>
      <c r="E32" s="120"/>
      <c r="F32" s="120"/>
      <c r="G32" s="120">
        <v>2</v>
      </c>
      <c r="H32" s="128"/>
      <c r="I32" s="120">
        <f>SUM(I33:I34)</f>
        <v>150.22</v>
      </c>
      <c r="J32" s="120"/>
      <c r="K32" s="120"/>
      <c r="L32" s="120"/>
      <c r="M32" s="120">
        <f t="shared" ref="J32:O32" si="5">SUM(M33:M34)</f>
        <v>514</v>
      </c>
      <c r="N32" s="120">
        <f t="shared" si="5"/>
        <v>210</v>
      </c>
      <c r="O32" s="120">
        <f t="shared" si="5"/>
        <v>304</v>
      </c>
      <c r="P32" s="120"/>
      <c r="Q32" s="126"/>
      <c r="R32" s="120"/>
      <c r="S32" s="128"/>
      <c r="T32" s="120"/>
    </row>
    <row r="33" s="57" customFormat="1" ht="27" customHeight="1" spans="1:20">
      <c r="A33" s="119">
        <v>24</v>
      </c>
      <c r="B33" s="119" t="s">
        <v>54</v>
      </c>
      <c r="C33" s="119" t="s">
        <v>364</v>
      </c>
      <c r="D33" s="119" t="s">
        <v>365</v>
      </c>
      <c r="E33" s="119" t="s">
        <v>366</v>
      </c>
      <c r="F33" s="119" t="s">
        <v>367</v>
      </c>
      <c r="G33" s="119" t="s">
        <v>368</v>
      </c>
      <c r="H33" s="127">
        <v>2.222</v>
      </c>
      <c r="I33" s="119">
        <v>77.1</v>
      </c>
      <c r="J33" s="127">
        <v>7</v>
      </c>
      <c r="K33" s="119" t="s">
        <v>261</v>
      </c>
      <c r="L33" s="119" t="s">
        <v>369</v>
      </c>
      <c r="M33" s="119">
        <v>256</v>
      </c>
      <c r="N33" s="119">
        <v>108</v>
      </c>
      <c r="O33" s="119">
        <v>148</v>
      </c>
      <c r="P33" s="119" t="s">
        <v>263</v>
      </c>
      <c r="Q33" s="138" t="s">
        <v>264</v>
      </c>
      <c r="R33" s="119">
        <v>2020</v>
      </c>
      <c r="S33" s="127">
        <v>2020</v>
      </c>
      <c r="T33" s="119"/>
    </row>
    <row r="34" s="57" customFormat="1" ht="27" customHeight="1" spans="1:20">
      <c r="A34" s="119">
        <v>25</v>
      </c>
      <c r="B34" s="119" t="s">
        <v>54</v>
      </c>
      <c r="C34" s="119" t="s">
        <v>364</v>
      </c>
      <c r="D34" s="119" t="s">
        <v>365</v>
      </c>
      <c r="E34" s="119" t="s">
        <v>370</v>
      </c>
      <c r="F34" s="119" t="s">
        <v>371</v>
      </c>
      <c r="G34" s="119" t="s">
        <v>372</v>
      </c>
      <c r="H34" s="127">
        <v>0.148</v>
      </c>
      <c r="I34" s="119">
        <v>73.12</v>
      </c>
      <c r="J34" s="127">
        <v>7</v>
      </c>
      <c r="K34" s="119" t="s">
        <v>261</v>
      </c>
      <c r="L34" s="119" t="s">
        <v>373</v>
      </c>
      <c r="M34" s="119">
        <v>258</v>
      </c>
      <c r="N34" s="119">
        <v>102</v>
      </c>
      <c r="O34" s="119">
        <v>156</v>
      </c>
      <c r="P34" s="119" t="s">
        <v>263</v>
      </c>
      <c r="Q34" s="138" t="s">
        <v>264</v>
      </c>
      <c r="R34" s="119">
        <v>2020</v>
      </c>
      <c r="S34" s="127">
        <v>2020</v>
      </c>
      <c r="T34" s="119"/>
    </row>
  </sheetData>
  <mergeCells count="9">
    <mergeCell ref="A1:B1"/>
    <mergeCell ref="A2:T2"/>
    <mergeCell ref="B4:D4"/>
    <mergeCell ref="B5:D5"/>
    <mergeCell ref="B17:D17"/>
    <mergeCell ref="B19:D19"/>
    <mergeCell ref="B21:D21"/>
    <mergeCell ref="F27:H27"/>
    <mergeCell ref="B32:D32"/>
  </mergeCells>
  <pageMargins left="0.472222222222222" right="0.472222222222222" top="0.75" bottom="0.550694444444444" header="0.3" footer="0.3"/>
  <pageSetup paperSize="9" scale="6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1"/>
  <sheetViews>
    <sheetView zoomScale="85" zoomScaleNormal="85" workbookViewId="0">
      <selection activeCell="N33" sqref="N33:N51"/>
    </sheetView>
  </sheetViews>
  <sheetFormatPr defaultColWidth="9" defaultRowHeight="13.5"/>
  <cols>
    <col min="1" max="1" width="7.25" style="59" customWidth="1"/>
    <col min="2" max="4" width="9" style="59"/>
    <col min="5" max="5" width="12.625" style="59" customWidth="1"/>
    <col min="6" max="6" width="11.125" style="59" customWidth="1"/>
    <col min="7" max="7" width="10.625" style="59" customWidth="1"/>
    <col min="8" max="8" width="9.25" style="59" customWidth="1"/>
    <col min="9" max="9" width="11.625" style="60" customWidth="1"/>
    <col min="10" max="10" width="8.375" style="59" customWidth="1"/>
    <col min="11" max="11" width="9" style="59"/>
    <col min="12" max="12" width="10.875" style="59" customWidth="1"/>
    <col min="13" max="13" width="9.75" style="61" customWidth="1"/>
    <col min="14" max="14" width="10.625" style="62" customWidth="1"/>
    <col min="15" max="15" width="10.5" style="61" customWidth="1"/>
    <col min="16" max="16" width="9" style="59"/>
    <col min="17" max="17" width="11.75" style="59" customWidth="1"/>
    <col min="18" max="18" width="6.5" style="59" customWidth="1"/>
    <col min="19" max="19" width="6.875" style="59" customWidth="1"/>
    <col min="20" max="20" width="15.875" style="59" customWidth="1"/>
    <col min="21" max="16384" width="9" style="59"/>
  </cols>
  <sheetData>
    <row r="1" ht="27" customHeight="1" spans="1:20">
      <c r="A1" s="5" t="s">
        <v>374</v>
      </c>
      <c r="B1" s="5"/>
      <c r="C1" s="63"/>
      <c r="D1" s="63"/>
      <c r="E1" s="63"/>
      <c r="F1" s="63"/>
      <c r="G1" s="63"/>
      <c r="H1" s="63"/>
      <c r="I1" s="84"/>
      <c r="J1" s="63"/>
      <c r="K1" s="63"/>
      <c r="L1" s="63"/>
      <c r="M1" s="85"/>
      <c r="N1" s="86"/>
      <c r="O1" s="85"/>
      <c r="P1" s="63"/>
      <c r="Q1" s="63"/>
      <c r="R1" s="63"/>
      <c r="S1" s="63"/>
      <c r="T1" s="63"/>
    </row>
    <row r="2" s="55" customFormat="1" ht="30.75" customHeight="1" spans="1:20">
      <c r="A2" s="64" t="s">
        <v>375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="56" customFormat="1" ht="52.5" customHeight="1" spans="1:20">
      <c r="A3" s="65" t="s">
        <v>3</v>
      </c>
      <c r="B3" s="65" t="s">
        <v>28</v>
      </c>
      <c r="C3" s="65" t="s">
        <v>29</v>
      </c>
      <c r="D3" s="65" t="s">
        <v>244</v>
      </c>
      <c r="E3" s="65" t="s">
        <v>39</v>
      </c>
      <c r="F3" s="65" t="s">
        <v>245</v>
      </c>
      <c r="G3" s="65" t="s">
        <v>246</v>
      </c>
      <c r="H3" s="65" t="s">
        <v>247</v>
      </c>
      <c r="I3" s="87" t="s">
        <v>248</v>
      </c>
      <c r="J3" s="65" t="s">
        <v>249</v>
      </c>
      <c r="K3" s="65" t="s">
        <v>250</v>
      </c>
      <c r="L3" s="65" t="s">
        <v>251</v>
      </c>
      <c r="M3" s="88" t="s">
        <v>252</v>
      </c>
      <c r="N3" s="89" t="s">
        <v>253</v>
      </c>
      <c r="O3" s="88" t="s">
        <v>254</v>
      </c>
      <c r="P3" s="65" t="s">
        <v>255</v>
      </c>
      <c r="Q3" s="65" t="s">
        <v>256</v>
      </c>
      <c r="R3" s="65" t="s">
        <v>52</v>
      </c>
      <c r="S3" s="65" t="s">
        <v>53</v>
      </c>
      <c r="T3" s="65"/>
    </row>
    <row r="4" s="56" customFormat="1" ht="24.95" customHeight="1" spans="1:20">
      <c r="A4" s="66"/>
      <c r="B4" s="67" t="s">
        <v>257</v>
      </c>
      <c r="C4" s="68"/>
      <c r="D4" s="69"/>
      <c r="E4" s="66"/>
      <c r="F4" s="66"/>
      <c r="G4" s="70">
        <f>G5+G12+G14+G19+G23+G32</f>
        <v>40</v>
      </c>
      <c r="H4" s="70">
        <f>H5+H12+H14+H19+H23+H32</f>
        <v>0</v>
      </c>
      <c r="I4" s="70">
        <f>I5+I12+I14+I19+I23+I32</f>
        <v>1651.05</v>
      </c>
      <c r="J4" s="70">
        <f t="shared" ref="J4:O4" si="0">J5+J12+J14+J19+J23+J32</f>
        <v>0</v>
      </c>
      <c r="K4" s="70">
        <f t="shared" si="0"/>
        <v>0</v>
      </c>
      <c r="L4" s="70">
        <f t="shared" si="0"/>
        <v>0</v>
      </c>
      <c r="M4" s="90">
        <f t="shared" si="0"/>
        <v>7814.7</v>
      </c>
      <c r="N4" s="90">
        <f>N5+N12+N14+N19+N23+N32+N51</f>
        <v>2861.048</v>
      </c>
      <c r="O4" s="90">
        <f t="shared" si="0"/>
        <v>5573.652</v>
      </c>
      <c r="P4" s="66"/>
      <c r="Q4" s="66"/>
      <c r="R4" s="66"/>
      <c r="S4" s="66"/>
      <c r="T4" s="66"/>
    </row>
    <row r="5" s="56" customFormat="1" ht="24.95" customHeight="1" spans="1:20">
      <c r="A5" s="66" t="s">
        <v>55</v>
      </c>
      <c r="B5" s="67" t="s">
        <v>21</v>
      </c>
      <c r="C5" s="68"/>
      <c r="D5" s="69"/>
      <c r="E5" s="66"/>
      <c r="F5" s="66"/>
      <c r="G5" s="70">
        <v>6</v>
      </c>
      <c r="H5" s="66"/>
      <c r="I5" s="91">
        <f>SUM(I6:I11)</f>
        <v>114.3</v>
      </c>
      <c r="J5" s="91"/>
      <c r="K5" s="91"/>
      <c r="L5" s="91"/>
      <c r="M5" s="91">
        <f t="shared" ref="J5:O5" si="1">SUM(M6:M11)</f>
        <v>599</v>
      </c>
      <c r="N5" s="91">
        <f t="shared" si="1"/>
        <v>119</v>
      </c>
      <c r="O5" s="91">
        <f t="shared" si="1"/>
        <v>480</v>
      </c>
      <c r="P5" s="66"/>
      <c r="Q5" s="66"/>
      <c r="R5" s="66"/>
      <c r="S5" s="66"/>
      <c r="T5" s="66"/>
    </row>
    <row r="6" s="57" customFormat="1" ht="24.95" customHeight="1" spans="1:20">
      <c r="A6" s="71">
        <v>1</v>
      </c>
      <c r="B6" s="72" t="s">
        <v>54</v>
      </c>
      <c r="C6" s="72" t="s">
        <v>21</v>
      </c>
      <c r="D6" s="72" t="s">
        <v>376</v>
      </c>
      <c r="E6" s="72" t="s">
        <v>377</v>
      </c>
      <c r="F6" s="72" t="s">
        <v>378</v>
      </c>
      <c r="G6" s="72" t="s">
        <v>379</v>
      </c>
      <c r="H6" s="73">
        <v>0.307</v>
      </c>
      <c r="I6" s="92">
        <v>18.04</v>
      </c>
      <c r="J6" s="73">
        <v>6</v>
      </c>
      <c r="K6" s="72" t="s">
        <v>268</v>
      </c>
      <c r="L6" s="72" t="s">
        <v>380</v>
      </c>
      <c r="M6" s="93">
        <v>87</v>
      </c>
      <c r="N6" s="93">
        <v>16</v>
      </c>
      <c r="O6" s="93">
        <f t="shared" ref="O6:O16" si="2">M6-N6</f>
        <v>71</v>
      </c>
      <c r="P6" s="94" t="s">
        <v>263</v>
      </c>
      <c r="Q6" s="94" t="s">
        <v>381</v>
      </c>
      <c r="R6" s="71">
        <v>2020</v>
      </c>
      <c r="S6" s="71">
        <v>2021</v>
      </c>
      <c r="T6" s="108"/>
    </row>
    <row r="7" s="57" customFormat="1" ht="24.95" customHeight="1" spans="1:20">
      <c r="A7" s="71">
        <v>2</v>
      </c>
      <c r="B7" s="72" t="s">
        <v>54</v>
      </c>
      <c r="C7" s="72" t="s">
        <v>21</v>
      </c>
      <c r="D7" s="72" t="s">
        <v>382</v>
      </c>
      <c r="E7" s="72" t="s">
        <v>383</v>
      </c>
      <c r="F7" s="72" t="s">
        <v>384</v>
      </c>
      <c r="G7" s="72" t="s">
        <v>385</v>
      </c>
      <c r="H7" s="73">
        <v>1.856</v>
      </c>
      <c r="I7" s="92">
        <v>20.04</v>
      </c>
      <c r="J7" s="73">
        <v>7.5</v>
      </c>
      <c r="K7" s="72" t="s">
        <v>268</v>
      </c>
      <c r="L7" s="72" t="s">
        <v>386</v>
      </c>
      <c r="M7" s="93">
        <v>102</v>
      </c>
      <c r="N7" s="93">
        <v>22</v>
      </c>
      <c r="O7" s="93">
        <f t="shared" si="2"/>
        <v>80</v>
      </c>
      <c r="P7" s="94" t="s">
        <v>263</v>
      </c>
      <c r="Q7" s="94" t="s">
        <v>381</v>
      </c>
      <c r="R7" s="71">
        <v>2020</v>
      </c>
      <c r="S7" s="71">
        <v>2021</v>
      </c>
      <c r="T7" s="108"/>
    </row>
    <row r="8" s="57" customFormat="1" ht="24.95" customHeight="1" spans="1:20">
      <c r="A8" s="71">
        <v>3</v>
      </c>
      <c r="B8" s="72" t="s">
        <v>54</v>
      </c>
      <c r="C8" s="72" t="s">
        <v>21</v>
      </c>
      <c r="D8" s="72" t="s">
        <v>376</v>
      </c>
      <c r="E8" s="72" t="s">
        <v>387</v>
      </c>
      <c r="F8" s="72" t="s">
        <v>388</v>
      </c>
      <c r="G8" s="72" t="s">
        <v>389</v>
      </c>
      <c r="H8" s="73">
        <v>0.408</v>
      </c>
      <c r="I8" s="92">
        <v>18.04</v>
      </c>
      <c r="J8" s="73">
        <v>6</v>
      </c>
      <c r="K8" s="72" t="s">
        <v>268</v>
      </c>
      <c r="L8" s="72" t="s">
        <v>390</v>
      </c>
      <c r="M8" s="93">
        <v>85</v>
      </c>
      <c r="N8" s="93">
        <v>16</v>
      </c>
      <c r="O8" s="93">
        <f t="shared" si="2"/>
        <v>69</v>
      </c>
      <c r="P8" s="94" t="s">
        <v>263</v>
      </c>
      <c r="Q8" s="94" t="s">
        <v>381</v>
      </c>
      <c r="R8" s="71">
        <v>2020</v>
      </c>
      <c r="S8" s="71">
        <v>2021</v>
      </c>
      <c r="T8" s="108"/>
    </row>
    <row r="9" s="57" customFormat="1" ht="24.95" customHeight="1" spans="1:20">
      <c r="A9" s="71">
        <v>4</v>
      </c>
      <c r="B9" s="72" t="s">
        <v>54</v>
      </c>
      <c r="C9" s="72" t="s">
        <v>21</v>
      </c>
      <c r="D9" s="72" t="s">
        <v>382</v>
      </c>
      <c r="E9" s="72" t="s">
        <v>391</v>
      </c>
      <c r="F9" s="72" t="s">
        <v>392</v>
      </c>
      <c r="G9" s="72" t="s">
        <v>393</v>
      </c>
      <c r="H9" s="73">
        <v>0.08</v>
      </c>
      <c r="I9" s="92">
        <v>16.04</v>
      </c>
      <c r="J9" s="73">
        <v>7.5</v>
      </c>
      <c r="K9" s="72" t="s">
        <v>268</v>
      </c>
      <c r="L9" s="72" t="s">
        <v>394</v>
      </c>
      <c r="M9" s="93">
        <v>97</v>
      </c>
      <c r="N9" s="93">
        <v>18</v>
      </c>
      <c r="O9" s="93">
        <f t="shared" si="2"/>
        <v>79</v>
      </c>
      <c r="P9" s="94" t="s">
        <v>263</v>
      </c>
      <c r="Q9" s="94" t="s">
        <v>381</v>
      </c>
      <c r="R9" s="71">
        <v>2020</v>
      </c>
      <c r="S9" s="71">
        <v>2021</v>
      </c>
      <c r="T9" s="108"/>
    </row>
    <row r="10" s="57" customFormat="1" ht="24.95" customHeight="1" spans="1:20">
      <c r="A10" s="71">
        <v>5</v>
      </c>
      <c r="B10" s="72" t="s">
        <v>54</v>
      </c>
      <c r="C10" s="72" t="s">
        <v>21</v>
      </c>
      <c r="D10" s="72" t="s">
        <v>382</v>
      </c>
      <c r="E10" s="72" t="s">
        <v>383</v>
      </c>
      <c r="F10" s="72" t="s">
        <v>395</v>
      </c>
      <c r="G10" s="72" t="s">
        <v>396</v>
      </c>
      <c r="H10" s="73">
        <v>1.224</v>
      </c>
      <c r="I10" s="92">
        <v>18.08</v>
      </c>
      <c r="J10" s="73">
        <v>7.5</v>
      </c>
      <c r="K10" s="72" t="s">
        <v>268</v>
      </c>
      <c r="L10" s="72" t="s">
        <v>397</v>
      </c>
      <c r="M10" s="93">
        <v>98</v>
      </c>
      <c r="N10" s="93">
        <v>20</v>
      </c>
      <c r="O10" s="93">
        <f t="shared" si="2"/>
        <v>78</v>
      </c>
      <c r="P10" s="94" t="s">
        <v>263</v>
      </c>
      <c r="Q10" s="94" t="s">
        <v>381</v>
      </c>
      <c r="R10" s="71">
        <v>2020</v>
      </c>
      <c r="S10" s="71">
        <v>2021</v>
      </c>
      <c r="T10" s="108"/>
    </row>
    <row r="11" s="57" customFormat="1" ht="24.95" customHeight="1" spans="1:20">
      <c r="A11" s="71">
        <v>6</v>
      </c>
      <c r="B11" s="72" t="s">
        <v>54</v>
      </c>
      <c r="C11" s="72" t="s">
        <v>21</v>
      </c>
      <c r="D11" s="72" t="s">
        <v>326</v>
      </c>
      <c r="E11" s="72" t="s">
        <v>398</v>
      </c>
      <c r="F11" s="72" t="s">
        <v>399</v>
      </c>
      <c r="G11" s="72" t="s">
        <v>400</v>
      </c>
      <c r="H11" s="73">
        <v>0.283</v>
      </c>
      <c r="I11" s="92">
        <v>24.06</v>
      </c>
      <c r="J11" s="73">
        <v>7.5</v>
      </c>
      <c r="K11" s="72" t="s">
        <v>268</v>
      </c>
      <c r="L11" s="72" t="s">
        <v>401</v>
      </c>
      <c r="M11" s="93">
        <v>130</v>
      </c>
      <c r="N11" s="93">
        <v>27</v>
      </c>
      <c r="O11" s="93">
        <f t="shared" si="2"/>
        <v>103</v>
      </c>
      <c r="P11" s="94" t="s">
        <v>263</v>
      </c>
      <c r="Q11" s="94" t="s">
        <v>381</v>
      </c>
      <c r="R11" s="71">
        <v>2020</v>
      </c>
      <c r="S11" s="71">
        <v>2021</v>
      </c>
      <c r="T11" s="108"/>
    </row>
    <row r="12" s="56" customFormat="1" ht="24.95" customHeight="1" spans="1:20">
      <c r="A12" s="66" t="s">
        <v>107</v>
      </c>
      <c r="B12" s="67" t="s">
        <v>22</v>
      </c>
      <c r="C12" s="68"/>
      <c r="D12" s="69"/>
      <c r="E12" s="66"/>
      <c r="F12" s="66"/>
      <c r="G12" s="70">
        <v>1</v>
      </c>
      <c r="H12" s="66"/>
      <c r="I12" s="91">
        <f>I13</f>
        <v>43.04</v>
      </c>
      <c r="J12" s="91"/>
      <c r="K12" s="91"/>
      <c r="L12" s="91"/>
      <c r="M12" s="91">
        <f t="shared" ref="J12:O12" si="3">M13</f>
        <v>115</v>
      </c>
      <c r="N12" s="91">
        <f t="shared" si="3"/>
        <v>60</v>
      </c>
      <c r="O12" s="91">
        <f t="shared" si="3"/>
        <v>55</v>
      </c>
      <c r="P12" s="66"/>
      <c r="Q12" s="66"/>
      <c r="R12" s="66"/>
      <c r="S12" s="66"/>
      <c r="T12" s="66"/>
    </row>
    <row r="13" s="57" customFormat="1" ht="24.95" customHeight="1" spans="1:20">
      <c r="A13" s="71">
        <v>7</v>
      </c>
      <c r="B13" s="72" t="s">
        <v>54</v>
      </c>
      <c r="C13" s="72" t="s">
        <v>22</v>
      </c>
      <c r="D13" s="72" t="s">
        <v>402</v>
      </c>
      <c r="E13" s="72" t="s">
        <v>403</v>
      </c>
      <c r="F13" s="72" t="s">
        <v>404</v>
      </c>
      <c r="G13" s="72" t="s">
        <v>405</v>
      </c>
      <c r="H13" s="73">
        <v>0.276</v>
      </c>
      <c r="I13" s="92">
        <v>43.04</v>
      </c>
      <c r="J13" s="73">
        <v>7</v>
      </c>
      <c r="K13" s="72" t="s">
        <v>261</v>
      </c>
      <c r="L13" s="72" t="s">
        <v>406</v>
      </c>
      <c r="M13" s="93">
        <v>115</v>
      </c>
      <c r="N13" s="93">
        <v>60</v>
      </c>
      <c r="O13" s="93">
        <f>M13-N13</f>
        <v>55</v>
      </c>
      <c r="P13" s="94" t="s">
        <v>263</v>
      </c>
      <c r="Q13" s="94" t="s">
        <v>381</v>
      </c>
      <c r="R13" s="71">
        <v>2020</v>
      </c>
      <c r="S13" s="71">
        <v>2021</v>
      </c>
      <c r="T13" s="71"/>
    </row>
    <row r="14" s="56" customFormat="1" ht="24.95" customHeight="1" spans="1:20">
      <c r="A14" s="66"/>
      <c r="B14" s="67" t="s">
        <v>20</v>
      </c>
      <c r="C14" s="68"/>
      <c r="D14" s="69"/>
      <c r="E14" s="66"/>
      <c r="F14" s="66"/>
      <c r="G14" s="70">
        <v>4</v>
      </c>
      <c r="H14" s="66"/>
      <c r="I14" s="91">
        <f>SUM(I15:I18)</f>
        <v>150</v>
      </c>
      <c r="J14" s="91"/>
      <c r="K14" s="91"/>
      <c r="L14" s="91"/>
      <c r="M14" s="91">
        <f t="shared" ref="J14:O14" si="4">SUM(M15:M18)</f>
        <v>911</v>
      </c>
      <c r="N14" s="91">
        <f t="shared" si="4"/>
        <v>200</v>
      </c>
      <c r="O14" s="91">
        <f t="shared" si="4"/>
        <v>711</v>
      </c>
      <c r="P14" s="66"/>
      <c r="Q14" s="66"/>
      <c r="R14" s="66"/>
      <c r="S14" s="66"/>
      <c r="T14" s="66"/>
    </row>
    <row r="15" s="57" customFormat="1" ht="24.95" customHeight="1" spans="1:20">
      <c r="A15" s="71">
        <v>8</v>
      </c>
      <c r="B15" s="72" t="s">
        <v>407</v>
      </c>
      <c r="C15" s="72" t="s">
        <v>20</v>
      </c>
      <c r="D15" s="72" t="s">
        <v>408</v>
      </c>
      <c r="E15" s="72" t="s">
        <v>409</v>
      </c>
      <c r="F15" s="72" t="s">
        <v>410</v>
      </c>
      <c r="G15" s="72" t="s">
        <v>411</v>
      </c>
      <c r="H15" s="72">
        <v>0.803</v>
      </c>
      <c r="I15" s="92">
        <v>23.88</v>
      </c>
      <c r="J15" s="72">
        <v>6.5</v>
      </c>
      <c r="K15" s="72" t="s">
        <v>268</v>
      </c>
      <c r="L15" s="72" t="s">
        <v>412</v>
      </c>
      <c r="M15" s="93">
        <v>84</v>
      </c>
      <c r="N15" s="93">
        <v>23</v>
      </c>
      <c r="O15" s="93">
        <f>M15-N15</f>
        <v>61</v>
      </c>
      <c r="P15" s="94" t="s">
        <v>263</v>
      </c>
      <c r="Q15" s="94" t="s">
        <v>381</v>
      </c>
      <c r="R15" s="71">
        <v>2020</v>
      </c>
      <c r="S15" s="71">
        <v>2021</v>
      </c>
      <c r="T15" s="72"/>
    </row>
    <row r="16" s="57" customFormat="1" ht="24.95" customHeight="1" spans="1:20">
      <c r="A16" s="71">
        <v>9</v>
      </c>
      <c r="B16" s="72" t="s">
        <v>407</v>
      </c>
      <c r="C16" s="72" t="s">
        <v>20</v>
      </c>
      <c r="D16" s="72" t="s">
        <v>108</v>
      </c>
      <c r="E16" s="72" t="s">
        <v>413</v>
      </c>
      <c r="F16" s="72" t="s">
        <v>410</v>
      </c>
      <c r="G16" s="72" t="s">
        <v>414</v>
      </c>
      <c r="H16" s="72">
        <v>0.039</v>
      </c>
      <c r="I16" s="92">
        <v>30.04</v>
      </c>
      <c r="J16" s="72">
        <v>6.5</v>
      </c>
      <c r="K16" s="72" t="s">
        <v>268</v>
      </c>
      <c r="L16" s="72" t="s">
        <v>415</v>
      </c>
      <c r="M16" s="93">
        <v>117</v>
      </c>
      <c r="N16" s="93">
        <v>29</v>
      </c>
      <c r="O16" s="93">
        <f>M16-N16</f>
        <v>88</v>
      </c>
      <c r="P16" s="94" t="s">
        <v>263</v>
      </c>
      <c r="Q16" s="94" t="s">
        <v>381</v>
      </c>
      <c r="R16" s="71">
        <v>2020</v>
      </c>
      <c r="S16" s="71">
        <v>2021</v>
      </c>
      <c r="T16" s="72"/>
    </row>
    <row r="17" s="57" customFormat="1" ht="24.95" customHeight="1" spans="1:20">
      <c r="A17" s="71">
        <v>10</v>
      </c>
      <c r="B17" s="72" t="s">
        <v>407</v>
      </c>
      <c r="C17" s="72" t="s">
        <v>20</v>
      </c>
      <c r="D17" s="72" t="s">
        <v>416</v>
      </c>
      <c r="E17" s="72" t="s">
        <v>417</v>
      </c>
      <c r="F17" s="72" t="s">
        <v>410</v>
      </c>
      <c r="G17" s="72" t="s">
        <v>418</v>
      </c>
      <c r="H17" s="72">
        <v>0.629</v>
      </c>
      <c r="I17" s="92">
        <v>30.04</v>
      </c>
      <c r="J17" s="72">
        <v>6.5</v>
      </c>
      <c r="K17" s="72" t="s">
        <v>268</v>
      </c>
      <c r="L17" s="72" t="s">
        <v>419</v>
      </c>
      <c r="M17" s="93">
        <v>156</v>
      </c>
      <c r="N17" s="93">
        <v>29</v>
      </c>
      <c r="O17" s="93">
        <f>M17-N17</f>
        <v>127</v>
      </c>
      <c r="P17" s="94" t="s">
        <v>263</v>
      </c>
      <c r="Q17" s="94" t="s">
        <v>381</v>
      </c>
      <c r="R17" s="71">
        <v>2020</v>
      </c>
      <c r="S17" s="71">
        <v>2021</v>
      </c>
      <c r="T17" s="72"/>
    </row>
    <row r="18" s="57" customFormat="1" ht="24.95" customHeight="1" spans="1:20">
      <c r="A18" s="71">
        <v>11</v>
      </c>
      <c r="B18" s="72" t="s">
        <v>54</v>
      </c>
      <c r="C18" s="72" t="s">
        <v>20</v>
      </c>
      <c r="D18" s="72" t="s">
        <v>420</v>
      </c>
      <c r="E18" s="72" t="s">
        <v>421</v>
      </c>
      <c r="F18" s="72" t="s">
        <v>422</v>
      </c>
      <c r="G18" s="72" t="s">
        <v>423</v>
      </c>
      <c r="H18" s="73">
        <v>0.124</v>
      </c>
      <c r="I18" s="92">
        <v>66.04</v>
      </c>
      <c r="J18" s="73">
        <v>15</v>
      </c>
      <c r="K18" s="72" t="s">
        <v>261</v>
      </c>
      <c r="L18" s="72" t="s">
        <v>424</v>
      </c>
      <c r="M18" s="93">
        <v>554</v>
      </c>
      <c r="N18" s="93">
        <v>119</v>
      </c>
      <c r="O18" s="93">
        <f>M18-N18</f>
        <v>435</v>
      </c>
      <c r="P18" s="94" t="s">
        <v>263</v>
      </c>
      <c r="Q18" s="94" t="s">
        <v>381</v>
      </c>
      <c r="R18" s="71">
        <v>2020</v>
      </c>
      <c r="S18" s="71">
        <v>2021</v>
      </c>
      <c r="T18" s="108"/>
    </row>
    <row r="19" s="56" customFormat="1" ht="24.95" customHeight="1" spans="1:20">
      <c r="A19" s="66" t="s">
        <v>121</v>
      </c>
      <c r="B19" s="67" t="s">
        <v>17</v>
      </c>
      <c r="C19" s="68"/>
      <c r="D19" s="69"/>
      <c r="E19" s="66"/>
      <c r="F19" s="66"/>
      <c r="G19" s="70">
        <v>3</v>
      </c>
      <c r="H19" s="66"/>
      <c r="I19" s="91">
        <f>SUM(I20:I22)</f>
        <v>113.08</v>
      </c>
      <c r="J19" s="91"/>
      <c r="K19" s="91"/>
      <c r="L19" s="91"/>
      <c r="M19" s="91">
        <f t="shared" ref="J19:O19" si="5">SUM(M20:M22)</f>
        <v>339</v>
      </c>
      <c r="N19" s="91">
        <f t="shared" si="5"/>
        <v>123</v>
      </c>
      <c r="O19" s="91">
        <f t="shared" si="5"/>
        <v>216</v>
      </c>
      <c r="P19" s="66"/>
      <c r="Q19" s="66"/>
      <c r="R19" s="66"/>
      <c r="S19" s="66"/>
      <c r="T19" s="66"/>
    </row>
    <row r="20" s="57" customFormat="1" ht="24.95" customHeight="1" spans="1:20">
      <c r="A20" s="71">
        <v>12</v>
      </c>
      <c r="B20" s="72" t="s">
        <v>54</v>
      </c>
      <c r="C20" s="72" t="s">
        <v>17</v>
      </c>
      <c r="D20" s="72" t="s">
        <v>425</v>
      </c>
      <c r="E20" s="72" t="s">
        <v>426</v>
      </c>
      <c r="F20" s="72" t="s">
        <v>427</v>
      </c>
      <c r="G20" s="72" t="s">
        <v>428</v>
      </c>
      <c r="H20" s="72">
        <v>1.442</v>
      </c>
      <c r="I20" s="92">
        <v>70</v>
      </c>
      <c r="J20" s="72">
        <v>6</v>
      </c>
      <c r="K20" s="72" t="s">
        <v>261</v>
      </c>
      <c r="L20" s="72" t="s">
        <v>429</v>
      </c>
      <c r="M20" s="93">
        <v>210</v>
      </c>
      <c r="N20" s="93">
        <v>84</v>
      </c>
      <c r="O20" s="93">
        <v>126</v>
      </c>
      <c r="P20" s="94" t="s">
        <v>263</v>
      </c>
      <c r="Q20" s="94" t="s">
        <v>381</v>
      </c>
      <c r="R20" s="71">
        <v>2020</v>
      </c>
      <c r="S20" s="71">
        <v>2021</v>
      </c>
      <c r="T20" s="72"/>
    </row>
    <row r="21" s="57" customFormat="1" ht="24.95" customHeight="1" spans="1:20">
      <c r="A21" s="71">
        <v>13</v>
      </c>
      <c r="B21" s="72" t="s">
        <v>54</v>
      </c>
      <c r="C21" s="72" t="s">
        <v>17</v>
      </c>
      <c r="D21" s="72" t="s">
        <v>430</v>
      </c>
      <c r="E21" s="72" t="s">
        <v>431</v>
      </c>
      <c r="F21" s="72" t="s">
        <v>410</v>
      </c>
      <c r="G21" s="72" t="s">
        <v>432</v>
      </c>
      <c r="H21" s="72">
        <v>0.434</v>
      </c>
      <c r="I21" s="92">
        <v>20</v>
      </c>
      <c r="J21" s="72">
        <v>6</v>
      </c>
      <c r="K21" s="72" t="s">
        <v>268</v>
      </c>
      <c r="L21" s="72" t="s">
        <v>433</v>
      </c>
      <c r="M21" s="93">
        <v>60</v>
      </c>
      <c r="N21" s="93">
        <v>18</v>
      </c>
      <c r="O21" s="93">
        <v>42</v>
      </c>
      <c r="P21" s="94" t="s">
        <v>263</v>
      </c>
      <c r="Q21" s="94" t="s">
        <v>381</v>
      </c>
      <c r="R21" s="71">
        <v>2020</v>
      </c>
      <c r="S21" s="71">
        <v>2021</v>
      </c>
      <c r="T21" s="72"/>
    </row>
    <row r="22" s="57" customFormat="1" ht="24.95" customHeight="1" spans="1:20">
      <c r="A22" s="71">
        <v>14</v>
      </c>
      <c r="B22" s="72" t="s">
        <v>54</v>
      </c>
      <c r="C22" s="72" t="s">
        <v>17</v>
      </c>
      <c r="D22" s="72" t="s">
        <v>434</v>
      </c>
      <c r="E22" s="72" t="s">
        <v>435</v>
      </c>
      <c r="F22" s="72" t="s">
        <v>410</v>
      </c>
      <c r="G22" s="72" t="s">
        <v>436</v>
      </c>
      <c r="H22" s="72">
        <v>0.843</v>
      </c>
      <c r="I22" s="92">
        <v>23.08</v>
      </c>
      <c r="J22" s="72">
        <v>6</v>
      </c>
      <c r="K22" s="72" t="s">
        <v>268</v>
      </c>
      <c r="L22" s="72" t="s">
        <v>437</v>
      </c>
      <c r="M22" s="93">
        <v>69</v>
      </c>
      <c r="N22" s="93">
        <v>21</v>
      </c>
      <c r="O22" s="93">
        <v>48</v>
      </c>
      <c r="P22" s="94" t="s">
        <v>263</v>
      </c>
      <c r="Q22" s="94" t="s">
        <v>381</v>
      </c>
      <c r="R22" s="71">
        <v>2020</v>
      </c>
      <c r="S22" s="71">
        <v>2021</v>
      </c>
      <c r="T22" s="72"/>
    </row>
    <row r="23" s="56" customFormat="1" ht="24.95" customHeight="1" spans="1:20">
      <c r="A23" s="66" t="s">
        <v>126</v>
      </c>
      <c r="B23" s="67" t="s">
        <v>15</v>
      </c>
      <c r="C23" s="68"/>
      <c r="D23" s="69"/>
      <c r="E23" s="66"/>
      <c r="F23" s="66"/>
      <c r="G23" s="70">
        <v>8</v>
      </c>
      <c r="H23" s="66"/>
      <c r="I23" s="91">
        <f>SUM(I24:I31)</f>
        <v>435.99</v>
      </c>
      <c r="J23" s="91"/>
      <c r="K23" s="91"/>
      <c r="L23" s="91"/>
      <c r="M23" s="91">
        <f t="shared" ref="J23:O23" si="6">SUM(M24:M31)</f>
        <v>2191</v>
      </c>
      <c r="N23" s="91">
        <f t="shared" si="6"/>
        <v>598</v>
      </c>
      <c r="O23" s="91">
        <f t="shared" si="6"/>
        <v>1593</v>
      </c>
      <c r="P23" s="66"/>
      <c r="Q23" s="66"/>
      <c r="R23" s="66"/>
      <c r="S23" s="66"/>
      <c r="T23" s="66"/>
    </row>
    <row r="24" s="57" customFormat="1" ht="24.95" customHeight="1" spans="1:20">
      <c r="A24" s="71">
        <v>15</v>
      </c>
      <c r="B24" s="72" t="s">
        <v>54</v>
      </c>
      <c r="C24" s="72" t="s">
        <v>15</v>
      </c>
      <c r="D24" s="72" t="s">
        <v>438</v>
      </c>
      <c r="E24" s="72" t="s">
        <v>439</v>
      </c>
      <c r="F24" s="72" t="s">
        <v>440</v>
      </c>
      <c r="G24" s="72" t="s">
        <v>441</v>
      </c>
      <c r="H24" s="72">
        <v>0</v>
      </c>
      <c r="I24" s="92">
        <v>69.05</v>
      </c>
      <c r="J24" s="72">
        <v>6.5</v>
      </c>
      <c r="K24" s="72" t="s">
        <v>261</v>
      </c>
      <c r="L24" s="72" t="s">
        <v>442</v>
      </c>
      <c r="M24" s="93">
        <v>206</v>
      </c>
      <c r="N24" s="93">
        <v>90</v>
      </c>
      <c r="O24" s="93">
        <f t="shared" ref="O24:O31" si="7">M24-N24</f>
        <v>116</v>
      </c>
      <c r="P24" s="74" t="s">
        <v>443</v>
      </c>
      <c r="Q24" s="94" t="s">
        <v>444</v>
      </c>
      <c r="R24" s="71">
        <v>2020</v>
      </c>
      <c r="S24" s="71">
        <v>2021</v>
      </c>
      <c r="T24" s="72"/>
    </row>
    <row r="25" s="57" customFormat="1" ht="24.95" customHeight="1" spans="1:20">
      <c r="A25" s="71">
        <v>16</v>
      </c>
      <c r="B25" s="72" t="s">
        <v>54</v>
      </c>
      <c r="C25" s="72" t="s">
        <v>15</v>
      </c>
      <c r="D25" s="72" t="s">
        <v>445</v>
      </c>
      <c r="E25" s="74" t="s">
        <v>446</v>
      </c>
      <c r="F25" s="74" t="s">
        <v>446</v>
      </c>
      <c r="G25" s="72" t="s">
        <v>447</v>
      </c>
      <c r="H25" s="72">
        <v>0.116</v>
      </c>
      <c r="I25" s="92">
        <v>85.06</v>
      </c>
      <c r="J25" s="72">
        <v>7.5</v>
      </c>
      <c r="K25" s="72" t="s">
        <v>261</v>
      </c>
      <c r="L25" s="72" t="s">
        <v>448</v>
      </c>
      <c r="M25" s="93">
        <v>395</v>
      </c>
      <c r="N25" s="93">
        <v>128</v>
      </c>
      <c r="O25" s="93">
        <f t="shared" si="7"/>
        <v>267</v>
      </c>
      <c r="P25" s="74" t="s">
        <v>443</v>
      </c>
      <c r="Q25" s="94" t="s">
        <v>444</v>
      </c>
      <c r="R25" s="71">
        <v>2020</v>
      </c>
      <c r="S25" s="71">
        <v>2021</v>
      </c>
      <c r="T25" s="72"/>
    </row>
    <row r="26" s="57" customFormat="1" ht="24.95" customHeight="1" spans="1:20">
      <c r="A26" s="71">
        <v>17</v>
      </c>
      <c r="B26" s="72" t="s">
        <v>54</v>
      </c>
      <c r="C26" s="72" t="s">
        <v>15</v>
      </c>
      <c r="D26" s="72" t="s">
        <v>449</v>
      </c>
      <c r="E26" s="74" t="s">
        <v>446</v>
      </c>
      <c r="F26" s="74" t="s">
        <v>446</v>
      </c>
      <c r="G26" s="72" t="s">
        <v>450</v>
      </c>
      <c r="H26" s="72">
        <v>0.34</v>
      </c>
      <c r="I26" s="92">
        <v>86.5</v>
      </c>
      <c r="J26" s="72">
        <v>9</v>
      </c>
      <c r="K26" s="72" t="s">
        <v>261</v>
      </c>
      <c r="L26" s="72" t="s">
        <v>451</v>
      </c>
      <c r="M26" s="93">
        <v>636</v>
      </c>
      <c r="N26" s="93">
        <v>156</v>
      </c>
      <c r="O26" s="93">
        <f t="shared" si="7"/>
        <v>480</v>
      </c>
      <c r="P26" s="74" t="s">
        <v>443</v>
      </c>
      <c r="Q26" s="94" t="s">
        <v>444</v>
      </c>
      <c r="R26" s="71">
        <v>2020</v>
      </c>
      <c r="S26" s="71">
        <v>2021</v>
      </c>
      <c r="T26" s="72"/>
    </row>
    <row r="27" s="57" customFormat="1" ht="24.95" customHeight="1" spans="1:20">
      <c r="A27" s="71">
        <v>18</v>
      </c>
      <c r="B27" s="72" t="s">
        <v>54</v>
      </c>
      <c r="C27" s="72" t="s">
        <v>15</v>
      </c>
      <c r="D27" s="72" t="s">
        <v>449</v>
      </c>
      <c r="E27" s="74" t="s">
        <v>446</v>
      </c>
      <c r="F27" s="74" t="s">
        <v>446</v>
      </c>
      <c r="G27" s="72" t="s">
        <v>452</v>
      </c>
      <c r="H27" s="72">
        <v>0.018</v>
      </c>
      <c r="I27" s="92">
        <v>33.22</v>
      </c>
      <c r="J27" s="72">
        <v>7.5</v>
      </c>
      <c r="K27" s="72" t="s">
        <v>261</v>
      </c>
      <c r="L27" s="72" t="s">
        <v>453</v>
      </c>
      <c r="M27" s="93">
        <v>207</v>
      </c>
      <c r="N27" s="93">
        <v>50</v>
      </c>
      <c r="O27" s="93">
        <f t="shared" si="7"/>
        <v>157</v>
      </c>
      <c r="P27" s="94" t="s">
        <v>263</v>
      </c>
      <c r="Q27" s="94" t="s">
        <v>381</v>
      </c>
      <c r="R27" s="71">
        <v>2020</v>
      </c>
      <c r="S27" s="71">
        <v>2021</v>
      </c>
      <c r="T27" s="72"/>
    </row>
    <row r="28" s="57" customFormat="1" ht="24.95" customHeight="1" spans="1:20">
      <c r="A28" s="71">
        <v>19</v>
      </c>
      <c r="B28" s="72" t="s">
        <v>54</v>
      </c>
      <c r="C28" s="72" t="s">
        <v>15</v>
      </c>
      <c r="D28" s="72" t="s">
        <v>449</v>
      </c>
      <c r="E28" s="72" t="s">
        <v>454</v>
      </c>
      <c r="F28" s="72" t="s">
        <v>455</v>
      </c>
      <c r="G28" s="72" t="s">
        <v>456</v>
      </c>
      <c r="H28" s="72">
        <v>0.491</v>
      </c>
      <c r="I28" s="92">
        <v>33.04</v>
      </c>
      <c r="J28" s="72">
        <v>5.5</v>
      </c>
      <c r="K28" s="72" t="s">
        <v>268</v>
      </c>
      <c r="L28" s="72" t="s">
        <v>457</v>
      </c>
      <c r="M28" s="93">
        <v>75</v>
      </c>
      <c r="N28" s="93">
        <v>27</v>
      </c>
      <c r="O28" s="93">
        <f t="shared" si="7"/>
        <v>48</v>
      </c>
      <c r="P28" s="94" t="s">
        <v>263</v>
      </c>
      <c r="Q28" s="94" t="s">
        <v>381</v>
      </c>
      <c r="R28" s="71">
        <v>2020</v>
      </c>
      <c r="S28" s="71">
        <v>2021</v>
      </c>
      <c r="T28" s="72"/>
    </row>
    <row r="29" s="57" customFormat="1" ht="24.95" customHeight="1" spans="1:20">
      <c r="A29" s="75">
        <v>20</v>
      </c>
      <c r="B29" s="76" t="s">
        <v>54</v>
      </c>
      <c r="C29" s="76" t="s">
        <v>15</v>
      </c>
      <c r="D29" s="76" t="s">
        <v>458</v>
      </c>
      <c r="E29" s="76" t="s">
        <v>459</v>
      </c>
      <c r="F29" s="76" t="s">
        <v>460</v>
      </c>
      <c r="G29" s="76" t="s">
        <v>461</v>
      </c>
      <c r="H29" s="77">
        <v>0.102</v>
      </c>
      <c r="I29" s="95">
        <v>39.04</v>
      </c>
      <c r="J29" s="77">
        <v>6</v>
      </c>
      <c r="K29" s="76" t="s">
        <v>261</v>
      </c>
      <c r="L29" s="76" t="s">
        <v>462</v>
      </c>
      <c r="M29" s="96">
        <v>221</v>
      </c>
      <c r="N29" s="96">
        <v>47</v>
      </c>
      <c r="O29" s="96">
        <f t="shared" si="7"/>
        <v>174</v>
      </c>
      <c r="P29" s="97" t="s">
        <v>263</v>
      </c>
      <c r="Q29" s="97" t="s">
        <v>381</v>
      </c>
      <c r="R29" s="75">
        <v>2020</v>
      </c>
      <c r="S29" s="75">
        <v>2021</v>
      </c>
      <c r="T29" s="109"/>
    </row>
    <row r="30" s="57" customFormat="1" ht="24.95" customHeight="1" spans="1:20">
      <c r="A30" s="71">
        <v>21</v>
      </c>
      <c r="B30" s="78" t="s">
        <v>54</v>
      </c>
      <c r="C30" s="78" t="s">
        <v>15</v>
      </c>
      <c r="D30" s="78" t="s">
        <v>463</v>
      </c>
      <c r="E30" s="78" t="s">
        <v>464</v>
      </c>
      <c r="F30" s="78" t="s">
        <v>465</v>
      </c>
      <c r="G30" s="78" t="s">
        <v>466</v>
      </c>
      <c r="H30" s="79">
        <v>0.011</v>
      </c>
      <c r="I30" s="98">
        <v>21.02</v>
      </c>
      <c r="J30" s="79">
        <v>7.5</v>
      </c>
      <c r="K30" s="78" t="s">
        <v>268</v>
      </c>
      <c r="L30" s="78" t="s">
        <v>467</v>
      </c>
      <c r="M30" s="99">
        <v>58</v>
      </c>
      <c r="N30" s="99">
        <v>24</v>
      </c>
      <c r="O30" s="99">
        <f t="shared" si="7"/>
        <v>34</v>
      </c>
      <c r="P30" s="97" t="s">
        <v>263</v>
      </c>
      <c r="Q30" s="97" t="s">
        <v>381</v>
      </c>
      <c r="R30" s="71">
        <v>2020</v>
      </c>
      <c r="S30" s="71">
        <v>2021</v>
      </c>
      <c r="T30" s="108"/>
    </row>
    <row r="31" s="57" customFormat="1" ht="24.95" customHeight="1" spans="1:20">
      <c r="A31" s="75">
        <v>22</v>
      </c>
      <c r="B31" s="78" t="s">
        <v>54</v>
      </c>
      <c r="C31" s="78" t="s">
        <v>15</v>
      </c>
      <c r="D31" s="78" t="s">
        <v>445</v>
      </c>
      <c r="E31" s="78" t="s">
        <v>468</v>
      </c>
      <c r="F31" s="78" t="s">
        <v>469</v>
      </c>
      <c r="G31" s="78" t="s">
        <v>470</v>
      </c>
      <c r="H31" s="79">
        <v>0.058</v>
      </c>
      <c r="I31" s="98">
        <v>69.06</v>
      </c>
      <c r="J31" s="79">
        <v>5.5</v>
      </c>
      <c r="K31" s="78" t="s">
        <v>261</v>
      </c>
      <c r="L31" s="78" t="s">
        <v>471</v>
      </c>
      <c r="M31" s="99">
        <v>393</v>
      </c>
      <c r="N31" s="99">
        <v>76</v>
      </c>
      <c r="O31" s="99">
        <f t="shared" si="7"/>
        <v>317</v>
      </c>
      <c r="P31" s="97" t="s">
        <v>263</v>
      </c>
      <c r="Q31" s="97" t="s">
        <v>381</v>
      </c>
      <c r="R31" s="71">
        <v>2020</v>
      </c>
      <c r="S31" s="71">
        <v>2021</v>
      </c>
      <c r="T31" s="108"/>
    </row>
    <row r="32" s="56" customFormat="1" ht="24.95" customHeight="1" spans="1:20">
      <c r="A32" s="66" t="s">
        <v>363</v>
      </c>
      <c r="B32" s="67" t="s">
        <v>14</v>
      </c>
      <c r="C32" s="68"/>
      <c r="D32" s="69"/>
      <c r="E32" s="66"/>
      <c r="F32" s="66"/>
      <c r="G32" s="70">
        <v>18</v>
      </c>
      <c r="H32" s="66"/>
      <c r="I32" s="91">
        <f>SUM(I33:I50)</f>
        <v>794.64</v>
      </c>
      <c r="J32" s="91"/>
      <c r="K32" s="91"/>
      <c r="L32" s="91"/>
      <c r="M32" s="91">
        <f t="shared" ref="J32:O32" si="8">SUM(M33:M50)</f>
        <v>3659.7</v>
      </c>
      <c r="N32" s="91">
        <f t="shared" si="8"/>
        <v>1141.048</v>
      </c>
      <c r="O32" s="91">
        <f t="shared" si="8"/>
        <v>2518.652</v>
      </c>
      <c r="P32" s="66"/>
      <c r="Q32" s="66"/>
      <c r="R32" s="66"/>
      <c r="S32" s="66"/>
      <c r="T32" s="66"/>
    </row>
    <row r="33" s="57" customFormat="1" ht="24.95" customHeight="1" spans="1:20">
      <c r="A33" s="71">
        <v>23</v>
      </c>
      <c r="B33" s="72" t="s">
        <v>54</v>
      </c>
      <c r="C33" s="72" t="s">
        <v>14</v>
      </c>
      <c r="D33" s="72" t="s">
        <v>472</v>
      </c>
      <c r="E33" s="74" t="s">
        <v>446</v>
      </c>
      <c r="F33" s="74" t="s">
        <v>446</v>
      </c>
      <c r="G33" s="72" t="s">
        <v>473</v>
      </c>
      <c r="H33" s="72"/>
      <c r="I33" s="92">
        <v>42.04</v>
      </c>
      <c r="J33" s="72">
        <v>6</v>
      </c>
      <c r="K33" s="72" t="s">
        <v>261</v>
      </c>
      <c r="L33" s="72" t="s">
        <v>474</v>
      </c>
      <c r="M33" s="93">
        <v>168.7</v>
      </c>
      <c r="N33" s="93">
        <f>I33*J33*0.2</f>
        <v>50.448</v>
      </c>
      <c r="O33" s="100">
        <f t="shared" ref="O33:O50" si="9">M33-N33</f>
        <v>118.252</v>
      </c>
      <c r="P33" s="74" t="s">
        <v>443</v>
      </c>
      <c r="Q33" s="110" t="s">
        <v>475</v>
      </c>
      <c r="R33" s="110">
        <v>2020</v>
      </c>
      <c r="S33" s="111">
        <v>2021</v>
      </c>
      <c r="T33" s="72"/>
    </row>
    <row r="34" s="57" customFormat="1" ht="24.95" customHeight="1" spans="1:20">
      <c r="A34" s="75">
        <v>24</v>
      </c>
      <c r="B34" s="72" t="s">
        <v>54</v>
      </c>
      <c r="C34" s="72" t="s">
        <v>14</v>
      </c>
      <c r="D34" s="72" t="s">
        <v>230</v>
      </c>
      <c r="E34" s="72" t="s">
        <v>476</v>
      </c>
      <c r="F34" s="72" t="s">
        <v>446</v>
      </c>
      <c r="G34" s="72" t="s">
        <v>477</v>
      </c>
      <c r="H34" s="72">
        <v>16.305</v>
      </c>
      <c r="I34" s="92">
        <v>79</v>
      </c>
      <c r="J34" s="72">
        <v>9</v>
      </c>
      <c r="K34" s="72" t="s">
        <v>261</v>
      </c>
      <c r="L34" s="72" t="s">
        <v>478</v>
      </c>
      <c r="M34" s="93">
        <v>292</v>
      </c>
      <c r="N34" s="93">
        <v>142</v>
      </c>
      <c r="O34" s="93">
        <f t="shared" si="9"/>
        <v>150</v>
      </c>
      <c r="P34" s="74" t="s">
        <v>443</v>
      </c>
      <c r="Q34" s="97" t="s">
        <v>444</v>
      </c>
      <c r="R34" s="71">
        <v>2020</v>
      </c>
      <c r="S34" s="71">
        <v>2021</v>
      </c>
      <c r="T34" s="72"/>
    </row>
    <row r="35" s="57" customFormat="1" ht="24.95" customHeight="1" spans="1:20">
      <c r="A35" s="71">
        <v>25</v>
      </c>
      <c r="B35" s="72" t="s">
        <v>54</v>
      </c>
      <c r="C35" s="72" t="s">
        <v>14</v>
      </c>
      <c r="D35" s="72" t="s">
        <v>479</v>
      </c>
      <c r="E35" s="74" t="s">
        <v>446</v>
      </c>
      <c r="F35" s="74" t="s">
        <v>446</v>
      </c>
      <c r="G35" s="72" t="s">
        <v>480</v>
      </c>
      <c r="H35" s="72" t="s">
        <v>410</v>
      </c>
      <c r="I35" s="92">
        <v>46</v>
      </c>
      <c r="J35" s="72">
        <v>6.25</v>
      </c>
      <c r="K35" s="72" t="s">
        <v>261</v>
      </c>
      <c r="L35" s="72" t="s">
        <v>481</v>
      </c>
      <c r="M35" s="93">
        <v>152</v>
      </c>
      <c r="N35" s="93">
        <v>58</v>
      </c>
      <c r="O35" s="93">
        <f t="shared" si="9"/>
        <v>94</v>
      </c>
      <c r="P35" s="74" t="s">
        <v>443</v>
      </c>
      <c r="Q35" s="97" t="s">
        <v>444</v>
      </c>
      <c r="R35" s="71">
        <v>2020</v>
      </c>
      <c r="S35" s="71">
        <v>2021</v>
      </c>
      <c r="T35" s="72"/>
    </row>
    <row r="36" s="57" customFormat="1" ht="24.95" customHeight="1" spans="1:20">
      <c r="A36" s="75">
        <v>26</v>
      </c>
      <c r="B36" s="72" t="s">
        <v>54</v>
      </c>
      <c r="C36" s="72" t="s">
        <v>14</v>
      </c>
      <c r="D36" s="72" t="s">
        <v>482</v>
      </c>
      <c r="E36" s="74" t="s">
        <v>446</v>
      </c>
      <c r="F36" s="74" t="s">
        <v>446</v>
      </c>
      <c r="G36" s="72" t="s">
        <v>483</v>
      </c>
      <c r="H36" s="72" t="s">
        <v>410</v>
      </c>
      <c r="I36" s="92">
        <v>156</v>
      </c>
      <c r="J36" s="72">
        <v>10</v>
      </c>
      <c r="K36" s="72" t="s">
        <v>484</v>
      </c>
      <c r="L36" s="72" t="s">
        <v>485</v>
      </c>
      <c r="M36" s="93">
        <v>912</v>
      </c>
      <c r="N36" s="93">
        <f>I36*J36*0.2</f>
        <v>312</v>
      </c>
      <c r="O36" s="93">
        <f t="shared" si="9"/>
        <v>600</v>
      </c>
      <c r="P36" s="74" t="s">
        <v>443</v>
      </c>
      <c r="Q36" s="97" t="s">
        <v>444</v>
      </c>
      <c r="R36" s="71">
        <v>2020</v>
      </c>
      <c r="S36" s="71">
        <v>2021</v>
      </c>
      <c r="T36" s="72"/>
    </row>
    <row r="37" s="57" customFormat="1" ht="24.95" customHeight="1" spans="1:20">
      <c r="A37" s="71">
        <v>27</v>
      </c>
      <c r="B37" s="72" t="s">
        <v>54</v>
      </c>
      <c r="C37" s="72" t="s">
        <v>14</v>
      </c>
      <c r="D37" s="72" t="s">
        <v>213</v>
      </c>
      <c r="E37" s="74" t="s">
        <v>446</v>
      </c>
      <c r="F37" s="74" t="s">
        <v>446</v>
      </c>
      <c r="G37" s="72" t="s">
        <v>486</v>
      </c>
      <c r="H37" s="72" t="s">
        <v>410</v>
      </c>
      <c r="I37" s="92">
        <v>45</v>
      </c>
      <c r="J37" s="72">
        <v>6</v>
      </c>
      <c r="K37" s="72" t="s">
        <v>261</v>
      </c>
      <c r="L37" s="72" t="s">
        <v>487</v>
      </c>
      <c r="M37" s="93">
        <v>198</v>
      </c>
      <c r="N37" s="93">
        <f>I37*J37*0.2</f>
        <v>54</v>
      </c>
      <c r="O37" s="93">
        <f t="shared" si="9"/>
        <v>144</v>
      </c>
      <c r="P37" s="74" t="s">
        <v>443</v>
      </c>
      <c r="Q37" s="97" t="s">
        <v>444</v>
      </c>
      <c r="R37" s="71">
        <v>2020</v>
      </c>
      <c r="S37" s="71">
        <v>2021</v>
      </c>
      <c r="T37" s="72"/>
    </row>
    <row r="38" s="57" customFormat="1" ht="24.95" customHeight="1" spans="1:20">
      <c r="A38" s="75">
        <v>28</v>
      </c>
      <c r="B38" s="72" t="s">
        <v>54</v>
      </c>
      <c r="C38" s="72" t="s">
        <v>14</v>
      </c>
      <c r="D38" s="72" t="s">
        <v>234</v>
      </c>
      <c r="E38" s="74" t="s">
        <v>446</v>
      </c>
      <c r="F38" s="74" t="s">
        <v>446</v>
      </c>
      <c r="G38" s="72" t="s">
        <v>488</v>
      </c>
      <c r="H38" s="72" t="s">
        <v>410</v>
      </c>
      <c r="I38" s="92">
        <v>45</v>
      </c>
      <c r="J38" s="72">
        <v>6</v>
      </c>
      <c r="K38" s="72" t="s">
        <v>261</v>
      </c>
      <c r="L38" s="72" t="s">
        <v>489</v>
      </c>
      <c r="M38" s="93">
        <v>149</v>
      </c>
      <c r="N38" s="93">
        <f>I38*J38*0.2</f>
        <v>54</v>
      </c>
      <c r="O38" s="93">
        <f t="shared" si="9"/>
        <v>95</v>
      </c>
      <c r="P38" s="74" t="s">
        <v>443</v>
      </c>
      <c r="Q38" s="97" t="s">
        <v>444</v>
      </c>
      <c r="R38" s="71">
        <v>2020</v>
      </c>
      <c r="S38" s="71">
        <v>2021</v>
      </c>
      <c r="T38" s="72"/>
    </row>
    <row r="39" s="57" customFormat="1" ht="24.95" customHeight="1" spans="1:20">
      <c r="A39" s="71">
        <v>29</v>
      </c>
      <c r="B39" s="72" t="s">
        <v>54</v>
      </c>
      <c r="C39" s="72" t="s">
        <v>14</v>
      </c>
      <c r="D39" s="72" t="s">
        <v>151</v>
      </c>
      <c r="E39" s="74" t="s">
        <v>446</v>
      </c>
      <c r="F39" s="74" t="s">
        <v>446</v>
      </c>
      <c r="G39" s="72" t="s">
        <v>490</v>
      </c>
      <c r="H39" s="72" t="s">
        <v>410</v>
      </c>
      <c r="I39" s="92">
        <v>47</v>
      </c>
      <c r="J39" s="72">
        <v>8</v>
      </c>
      <c r="K39" s="72" t="s">
        <v>261</v>
      </c>
      <c r="L39" s="72" t="s">
        <v>491</v>
      </c>
      <c r="M39" s="93">
        <v>319</v>
      </c>
      <c r="N39" s="93">
        <v>75</v>
      </c>
      <c r="O39" s="93">
        <f t="shared" si="9"/>
        <v>244</v>
      </c>
      <c r="P39" s="74" t="s">
        <v>443</v>
      </c>
      <c r="Q39" s="97" t="s">
        <v>444</v>
      </c>
      <c r="R39" s="71">
        <v>2020</v>
      </c>
      <c r="S39" s="71">
        <v>2021</v>
      </c>
      <c r="T39" s="72"/>
    </row>
    <row r="40" s="57" customFormat="1" ht="24.95" customHeight="1" spans="1:20">
      <c r="A40" s="75">
        <v>30</v>
      </c>
      <c r="B40" s="72" t="s">
        <v>54</v>
      </c>
      <c r="C40" s="72" t="s">
        <v>14</v>
      </c>
      <c r="D40" s="72" t="s">
        <v>230</v>
      </c>
      <c r="E40" s="72" t="s">
        <v>492</v>
      </c>
      <c r="F40" s="72" t="s">
        <v>446</v>
      </c>
      <c r="G40" s="72" t="s">
        <v>493</v>
      </c>
      <c r="H40" s="72">
        <v>0.11</v>
      </c>
      <c r="I40" s="92">
        <v>33.6</v>
      </c>
      <c r="J40" s="72">
        <v>7</v>
      </c>
      <c r="K40" s="72" t="s">
        <v>268</v>
      </c>
      <c r="L40" s="72" t="s">
        <v>494</v>
      </c>
      <c r="M40" s="93">
        <v>173</v>
      </c>
      <c r="N40" s="101">
        <v>35</v>
      </c>
      <c r="O40" s="93">
        <f t="shared" si="9"/>
        <v>138</v>
      </c>
      <c r="P40" s="74" t="s">
        <v>443</v>
      </c>
      <c r="Q40" s="97" t="s">
        <v>444</v>
      </c>
      <c r="R40" s="71">
        <v>2020</v>
      </c>
      <c r="S40" s="71">
        <v>2021</v>
      </c>
      <c r="T40" s="72"/>
    </row>
    <row r="41" s="57" customFormat="1" ht="24.95" customHeight="1" spans="1:20">
      <c r="A41" s="71">
        <v>31</v>
      </c>
      <c r="B41" s="72" t="s">
        <v>54</v>
      </c>
      <c r="C41" s="72" t="s">
        <v>14</v>
      </c>
      <c r="D41" s="72" t="s">
        <v>195</v>
      </c>
      <c r="E41" s="72" t="s">
        <v>495</v>
      </c>
      <c r="F41" s="72" t="s">
        <v>496</v>
      </c>
      <c r="G41" s="72" t="s">
        <v>497</v>
      </c>
      <c r="H41" s="72">
        <v>0.1</v>
      </c>
      <c r="I41" s="92">
        <v>85.54</v>
      </c>
      <c r="J41" s="72">
        <v>5.5</v>
      </c>
      <c r="K41" s="72" t="s">
        <v>261</v>
      </c>
      <c r="L41" s="72" t="s">
        <v>498</v>
      </c>
      <c r="M41" s="93">
        <v>375</v>
      </c>
      <c r="N41" s="101">
        <v>94</v>
      </c>
      <c r="O41" s="93">
        <f t="shared" si="9"/>
        <v>281</v>
      </c>
      <c r="P41" s="74" t="s">
        <v>443</v>
      </c>
      <c r="Q41" s="97" t="s">
        <v>444</v>
      </c>
      <c r="R41" s="71">
        <v>2020</v>
      </c>
      <c r="S41" s="71">
        <v>2021</v>
      </c>
      <c r="T41" s="72"/>
    </row>
    <row r="42" s="57" customFormat="1" ht="24.95" customHeight="1" spans="1:20">
      <c r="A42" s="75">
        <v>32</v>
      </c>
      <c r="B42" s="72" t="s">
        <v>54</v>
      </c>
      <c r="C42" s="72" t="s">
        <v>14</v>
      </c>
      <c r="D42" s="72" t="s">
        <v>151</v>
      </c>
      <c r="E42" s="72" t="s">
        <v>499</v>
      </c>
      <c r="F42" s="72" t="s">
        <v>446</v>
      </c>
      <c r="G42" s="72" t="s">
        <v>500</v>
      </c>
      <c r="H42" s="72">
        <v>10.32</v>
      </c>
      <c r="I42" s="92">
        <v>20.62</v>
      </c>
      <c r="J42" s="72">
        <v>7</v>
      </c>
      <c r="K42" s="72" t="s">
        <v>268</v>
      </c>
      <c r="L42" s="72" t="s">
        <v>501</v>
      </c>
      <c r="M42" s="93">
        <v>80</v>
      </c>
      <c r="N42" s="101">
        <v>22</v>
      </c>
      <c r="O42" s="93">
        <f t="shared" si="9"/>
        <v>58</v>
      </c>
      <c r="P42" s="74" t="s">
        <v>443</v>
      </c>
      <c r="Q42" s="97" t="s">
        <v>444</v>
      </c>
      <c r="R42" s="71">
        <v>2020</v>
      </c>
      <c r="S42" s="71">
        <v>2021</v>
      </c>
      <c r="T42" s="72"/>
    </row>
    <row r="43" s="57" customFormat="1" ht="24.95" customHeight="1" spans="1:20">
      <c r="A43" s="71">
        <v>33</v>
      </c>
      <c r="B43" s="72" t="s">
        <v>54</v>
      </c>
      <c r="C43" s="72" t="s">
        <v>14</v>
      </c>
      <c r="D43" s="72" t="s">
        <v>151</v>
      </c>
      <c r="E43" s="72" t="s">
        <v>502</v>
      </c>
      <c r="F43" s="72" t="s">
        <v>446</v>
      </c>
      <c r="G43" s="72" t="s">
        <v>503</v>
      </c>
      <c r="H43" s="72">
        <v>0.248</v>
      </c>
      <c r="I43" s="92">
        <v>15.62</v>
      </c>
      <c r="J43" s="72">
        <v>7</v>
      </c>
      <c r="K43" s="72" t="s">
        <v>268</v>
      </c>
      <c r="L43" s="72" t="s">
        <v>504</v>
      </c>
      <c r="M43" s="93">
        <v>67</v>
      </c>
      <c r="N43" s="101">
        <v>16</v>
      </c>
      <c r="O43" s="93">
        <f t="shared" si="9"/>
        <v>51</v>
      </c>
      <c r="P43" s="74" t="s">
        <v>443</v>
      </c>
      <c r="Q43" s="97" t="s">
        <v>444</v>
      </c>
      <c r="R43" s="71">
        <v>2020</v>
      </c>
      <c r="S43" s="71">
        <v>2021</v>
      </c>
      <c r="T43" s="72"/>
    </row>
    <row r="44" s="57" customFormat="1" ht="24.95" customHeight="1" spans="1:20">
      <c r="A44" s="75">
        <v>34</v>
      </c>
      <c r="B44" s="72" t="s">
        <v>54</v>
      </c>
      <c r="C44" s="72" t="s">
        <v>14</v>
      </c>
      <c r="D44" s="72" t="s">
        <v>230</v>
      </c>
      <c r="E44" s="72" t="s">
        <v>476</v>
      </c>
      <c r="F44" s="72" t="s">
        <v>505</v>
      </c>
      <c r="G44" s="72" t="s">
        <v>506</v>
      </c>
      <c r="H44" s="72">
        <v>0.1</v>
      </c>
      <c r="I44" s="92">
        <v>18.04</v>
      </c>
      <c r="J44" s="72">
        <v>7</v>
      </c>
      <c r="K44" s="72" t="s">
        <v>268</v>
      </c>
      <c r="L44" s="72" t="s">
        <v>507</v>
      </c>
      <c r="M44" s="93">
        <v>90</v>
      </c>
      <c r="N44" s="101">
        <v>19</v>
      </c>
      <c r="O44" s="93">
        <f t="shared" si="9"/>
        <v>71</v>
      </c>
      <c r="P44" s="74" t="s">
        <v>443</v>
      </c>
      <c r="Q44" s="97" t="s">
        <v>444</v>
      </c>
      <c r="R44" s="71">
        <v>2020</v>
      </c>
      <c r="S44" s="71">
        <v>2021</v>
      </c>
      <c r="T44" s="72"/>
    </row>
    <row r="45" s="57" customFormat="1" ht="24.95" customHeight="1" spans="1:20">
      <c r="A45" s="71">
        <v>35</v>
      </c>
      <c r="B45" s="72" t="s">
        <v>54</v>
      </c>
      <c r="C45" s="72" t="s">
        <v>14</v>
      </c>
      <c r="D45" s="72" t="s">
        <v>508</v>
      </c>
      <c r="E45" s="72" t="s">
        <v>163</v>
      </c>
      <c r="F45" s="72" t="s">
        <v>509</v>
      </c>
      <c r="G45" s="72" t="s">
        <v>510</v>
      </c>
      <c r="H45" s="72">
        <v>0.76</v>
      </c>
      <c r="I45" s="92">
        <v>17</v>
      </c>
      <c r="J45" s="72">
        <v>6.5</v>
      </c>
      <c r="K45" s="72" t="s">
        <v>268</v>
      </c>
      <c r="L45" s="72" t="s">
        <v>511</v>
      </c>
      <c r="M45" s="93">
        <v>63</v>
      </c>
      <c r="N45" s="101">
        <v>16.6</v>
      </c>
      <c r="O45" s="93">
        <f t="shared" si="9"/>
        <v>46.4</v>
      </c>
      <c r="P45" s="74" t="s">
        <v>443</v>
      </c>
      <c r="Q45" s="97" t="s">
        <v>444</v>
      </c>
      <c r="R45" s="71">
        <v>2020</v>
      </c>
      <c r="S45" s="71">
        <v>2021</v>
      </c>
      <c r="T45" s="72"/>
    </row>
    <row r="46" s="57" customFormat="1" ht="24.95" customHeight="1" spans="1:20">
      <c r="A46" s="75">
        <v>36</v>
      </c>
      <c r="B46" s="76" t="s">
        <v>54</v>
      </c>
      <c r="C46" s="76" t="s">
        <v>14</v>
      </c>
      <c r="D46" s="76" t="s">
        <v>283</v>
      </c>
      <c r="E46" s="76" t="s">
        <v>512</v>
      </c>
      <c r="F46" s="76" t="s">
        <v>513</v>
      </c>
      <c r="G46" s="76" t="s">
        <v>514</v>
      </c>
      <c r="H46" s="77">
        <v>0.039</v>
      </c>
      <c r="I46" s="95">
        <v>22.04</v>
      </c>
      <c r="J46" s="77">
        <v>7</v>
      </c>
      <c r="K46" s="76" t="s">
        <v>268</v>
      </c>
      <c r="L46" s="76" t="s">
        <v>515</v>
      </c>
      <c r="M46" s="96">
        <v>78</v>
      </c>
      <c r="N46" s="96">
        <v>23</v>
      </c>
      <c r="O46" s="96">
        <f t="shared" si="9"/>
        <v>55</v>
      </c>
      <c r="P46" s="97" t="s">
        <v>263</v>
      </c>
      <c r="Q46" s="97" t="s">
        <v>381</v>
      </c>
      <c r="R46" s="75">
        <v>2020</v>
      </c>
      <c r="S46" s="75">
        <v>2021</v>
      </c>
      <c r="T46" s="109"/>
    </row>
    <row r="47" s="57" customFormat="1" ht="24.95" customHeight="1" spans="1:20">
      <c r="A47" s="71">
        <v>37</v>
      </c>
      <c r="B47" s="78" t="s">
        <v>54</v>
      </c>
      <c r="C47" s="78" t="s">
        <v>14</v>
      </c>
      <c r="D47" s="78" t="s">
        <v>230</v>
      </c>
      <c r="E47" s="78" t="s">
        <v>516</v>
      </c>
      <c r="F47" s="78" t="s">
        <v>517</v>
      </c>
      <c r="G47" s="78" t="s">
        <v>518</v>
      </c>
      <c r="H47" s="79">
        <v>0.67</v>
      </c>
      <c r="I47" s="98">
        <v>28.04</v>
      </c>
      <c r="J47" s="79">
        <v>6</v>
      </c>
      <c r="K47" s="78" t="s">
        <v>261</v>
      </c>
      <c r="L47" s="78" t="s">
        <v>519</v>
      </c>
      <c r="M47" s="99">
        <v>132</v>
      </c>
      <c r="N47" s="99">
        <v>34</v>
      </c>
      <c r="O47" s="99">
        <f t="shared" si="9"/>
        <v>98</v>
      </c>
      <c r="P47" s="97" t="s">
        <v>263</v>
      </c>
      <c r="Q47" s="97" t="s">
        <v>381</v>
      </c>
      <c r="R47" s="71">
        <v>2020</v>
      </c>
      <c r="S47" s="71">
        <v>2021</v>
      </c>
      <c r="T47" s="108"/>
    </row>
    <row r="48" s="57" customFormat="1" ht="24.95" customHeight="1" spans="1:20">
      <c r="A48" s="75">
        <v>38</v>
      </c>
      <c r="B48" s="78" t="s">
        <v>54</v>
      </c>
      <c r="C48" s="78" t="s">
        <v>14</v>
      </c>
      <c r="D48" s="78" t="s">
        <v>520</v>
      </c>
      <c r="E48" s="78" t="s">
        <v>521</v>
      </c>
      <c r="F48" s="78" t="s">
        <v>522</v>
      </c>
      <c r="G48" s="78" t="s">
        <v>523</v>
      </c>
      <c r="H48" s="79">
        <v>0.628</v>
      </c>
      <c r="I48" s="98">
        <v>26.02</v>
      </c>
      <c r="J48" s="79">
        <v>7</v>
      </c>
      <c r="K48" s="78" t="s">
        <v>261</v>
      </c>
      <c r="L48" s="78" t="s">
        <v>524</v>
      </c>
      <c r="M48" s="99">
        <v>106</v>
      </c>
      <c r="N48" s="99">
        <v>36</v>
      </c>
      <c r="O48" s="99">
        <f t="shared" si="9"/>
        <v>70</v>
      </c>
      <c r="P48" s="97" t="s">
        <v>263</v>
      </c>
      <c r="Q48" s="97" t="s">
        <v>381</v>
      </c>
      <c r="R48" s="71">
        <v>2020</v>
      </c>
      <c r="S48" s="71">
        <v>2021</v>
      </c>
      <c r="T48" s="108"/>
    </row>
    <row r="49" s="57" customFormat="1" ht="24.95" customHeight="1" spans="1:20">
      <c r="A49" s="71">
        <v>39</v>
      </c>
      <c r="B49" s="78" t="s">
        <v>54</v>
      </c>
      <c r="C49" s="78" t="s">
        <v>14</v>
      </c>
      <c r="D49" s="78" t="s">
        <v>213</v>
      </c>
      <c r="E49" s="78" t="s">
        <v>525</v>
      </c>
      <c r="F49" s="78" t="s">
        <v>526</v>
      </c>
      <c r="G49" s="78" t="s">
        <v>527</v>
      </c>
      <c r="H49" s="79">
        <v>0.104</v>
      </c>
      <c r="I49" s="98">
        <v>31.04</v>
      </c>
      <c r="J49" s="79">
        <v>8</v>
      </c>
      <c r="K49" s="78" t="s">
        <v>268</v>
      </c>
      <c r="L49" s="78" t="s">
        <v>528</v>
      </c>
      <c r="M49" s="99">
        <v>141</v>
      </c>
      <c r="N49" s="99">
        <v>37</v>
      </c>
      <c r="O49" s="99">
        <f t="shared" si="9"/>
        <v>104</v>
      </c>
      <c r="P49" s="97" t="s">
        <v>263</v>
      </c>
      <c r="Q49" s="97" t="s">
        <v>381</v>
      </c>
      <c r="R49" s="71">
        <v>2020</v>
      </c>
      <c r="S49" s="71">
        <v>2021</v>
      </c>
      <c r="T49" s="108"/>
    </row>
    <row r="50" s="57" customFormat="1" ht="24.95" customHeight="1" spans="1:20">
      <c r="A50" s="75">
        <v>40</v>
      </c>
      <c r="B50" s="78" t="s">
        <v>54</v>
      </c>
      <c r="C50" s="80" t="s">
        <v>14</v>
      </c>
      <c r="D50" s="80" t="s">
        <v>292</v>
      </c>
      <c r="E50" s="80" t="s">
        <v>529</v>
      </c>
      <c r="F50" s="80" t="s">
        <v>530</v>
      </c>
      <c r="G50" s="80" t="s">
        <v>531</v>
      </c>
      <c r="H50" s="81">
        <v>5.523</v>
      </c>
      <c r="I50" s="102">
        <v>37.04</v>
      </c>
      <c r="J50" s="81">
        <v>8.5</v>
      </c>
      <c r="K50" s="80" t="s">
        <v>261</v>
      </c>
      <c r="L50" s="80" t="s">
        <v>532</v>
      </c>
      <c r="M50" s="103">
        <v>164</v>
      </c>
      <c r="N50" s="103">
        <v>63</v>
      </c>
      <c r="O50" s="103">
        <f t="shared" si="9"/>
        <v>101</v>
      </c>
      <c r="P50" s="104" t="s">
        <v>263</v>
      </c>
      <c r="Q50" s="104" t="s">
        <v>381</v>
      </c>
      <c r="R50" s="111">
        <v>2020</v>
      </c>
      <c r="S50" s="111">
        <v>2021</v>
      </c>
      <c r="T50" s="112"/>
    </row>
    <row r="51" s="58" customFormat="1" ht="54" spans="1:20">
      <c r="A51" s="74">
        <v>41</v>
      </c>
      <c r="B51" s="82" t="s">
        <v>54</v>
      </c>
      <c r="C51" s="74" t="s">
        <v>14</v>
      </c>
      <c r="D51" s="74"/>
      <c r="E51" s="74"/>
      <c r="F51" s="74"/>
      <c r="G51" s="74"/>
      <c r="H51" s="83"/>
      <c r="I51" s="105"/>
      <c r="J51" s="83"/>
      <c r="K51" s="74"/>
      <c r="L51" s="74"/>
      <c r="M51" s="106"/>
      <c r="N51" s="106">
        <v>620</v>
      </c>
      <c r="O51" s="106"/>
      <c r="P51" s="107"/>
      <c r="Q51" s="107"/>
      <c r="R51" s="74"/>
      <c r="S51" s="74"/>
      <c r="T51" s="74" t="s">
        <v>533</v>
      </c>
    </row>
  </sheetData>
  <mergeCells count="9">
    <mergeCell ref="A1:B1"/>
    <mergeCell ref="A2:T2"/>
    <mergeCell ref="B4:D4"/>
    <mergeCell ref="B5:D5"/>
    <mergeCell ref="B12:D12"/>
    <mergeCell ref="B14:D14"/>
    <mergeCell ref="B19:D19"/>
    <mergeCell ref="B23:D23"/>
    <mergeCell ref="B32:D32"/>
  </mergeCells>
  <pageMargins left="0.7" right="0.511805555555556" top="0.75" bottom="0.75" header="0.3" footer="0.3"/>
  <pageSetup paperSize="9" scale="6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41"/>
  <sheetViews>
    <sheetView workbookViewId="0">
      <selection activeCell="K5" sqref="K5"/>
    </sheetView>
  </sheetViews>
  <sheetFormatPr defaultColWidth="9" defaultRowHeight="13.5"/>
  <cols>
    <col min="1" max="1" width="5" style="25" customWidth="1"/>
    <col min="2" max="2" width="6.375" style="25" customWidth="1"/>
    <col min="3" max="3" width="9.625" style="25" customWidth="1"/>
    <col min="4" max="4" width="9.75" style="25" customWidth="1"/>
    <col min="5" max="5" width="11" style="25" customWidth="1"/>
    <col min="6" max="6" width="7" style="25" customWidth="1"/>
    <col min="7" max="7" width="6.625" style="25" customWidth="1"/>
    <col min="8" max="8" width="9.625" style="26" customWidth="1"/>
    <col min="9" max="9" width="10.5" style="26" customWidth="1"/>
    <col min="10" max="10" width="9.5" style="26" customWidth="1"/>
    <col min="11" max="11" width="9.5" style="27" customWidth="1"/>
    <col min="12" max="12" width="8.5" style="27" customWidth="1"/>
    <col min="13" max="13" width="13.125" style="28" customWidth="1"/>
    <col min="14" max="14" width="13.125" style="25" customWidth="1"/>
    <col min="15" max="15" width="11.125" style="25" customWidth="1"/>
    <col min="16" max="16384" width="9" style="25"/>
  </cols>
  <sheetData>
    <row r="1" ht="20.25" customHeight="1" spans="1:2">
      <c r="A1" s="29" t="s">
        <v>534</v>
      </c>
      <c r="B1" s="29"/>
    </row>
    <row r="2" ht="25.5" customHeight="1" spans="1:15">
      <c r="A2" s="6" t="s">
        <v>535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22" customFormat="1" ht="41.25" customHeight="1" spans="1:16">
      <c r="A3" s="30" t="s">
        <v>3</v>
      </c>
      <c r="B3" s="31" t="s">
        <v>536</v>
      </c>
      <c r="C3" s="31" t="s">
        <v>537</v>
      </c>
      <c r="D3" s="31" t="s">
        <v>538</v>
      </c>
      <c r="E3" s="31" t="s">
        <v>39</v>
      </c>
      <c r="F3" s="31" t="s">
        <v>40</v>
      </c>
      <c r="G3" s="31" t="s">
        <v>539</v>
      </c>
      <c r="H3" s="8" t="s">
        <v>540</v>
      </c>
      <c r="I3" s="15" t="s">
        <v>541</v>
      </c>
      <c r="J3" s="16" t="s">
        <v>542</v>
      </c>
      <c r="K3" s="17" t="s">
        <v>253</v>
      </c>
      <c r="L3" s="16" t="s">
        <v>543</v>
      </c>
      <c r="M3" s="43" t="s">
        <v>544</v>
      </c>
      <c r="N3" s="31" t="s">
        <v>256</v>
      </c>
      <c r="O3" s="44" t="s">
        <v>10</v>
      </c>
      <c r="P3" s="45"/>
    </row>
    <row r="4" s="23" customFormat="1" ht="25.9" customHeight="1" spans="1:15">
      <c r="A4" s="32"/>
      <c r="B4" s="10" t="s">
        <v>54</v>
      </c>
      <c r="C4" s="10"/>
      <c r="D4" s="9">
        <f>D5+D53+D217+D237+D243+D250+D255+D297</f>
        <v>329</v>
      </c>
      <c r="E4" s="9"/>
      <c r="F4" s="9"/>
      <c r="G4" s="9"/>
      <c r="H4" s="33">
        <f t="shared" ref="E4:L4" si="0">H5+H53+H217+H237+H243+H250+H255+H297</f>
        <v>754.606</v>
      </c>
      <c r="I4" s="33">
        <f t="shared" si="0"/>
        <v>747.936</v>
      </c>
      <c r="J4" s="46">
        <f t="shared" si="0"/>
        <v>14000.8</v>
      </c>
      <c r="K4" s="46">
        <f t="shared" si="0"/>
        <v>4085.03</v>
      </c>
      <c r="L4" s="46">
        <f t="shared" si="0"/>
        <v>9915.77</v>
      </c>
      <c r="M4" s="47"/>
      <c r="N4" s="32"/>
      <c r="O4" s="40"/>
    </row>
    <row r="5" s="23" customFormat="1" ht="25.9" customHeight="1" spans="1:15">
      <c r="A5" s="34" t="s">
        <v>55</v>
      </c>
      <c r="B5" s="35" t="s">
        <v>14</v>
      </c>
      <c r="C5" s="36"/>
      <c r="D5" s="37">
        <v>47</v>
      </c>
      <c r="E5" s="37"/>
      <c r="F5" s="37"/>
      <c r="G5" s="37"/>
      <c r="H5" s="37">
        <f>SUM(H6:H52)</f>
        <v>179.5</v>
      </c>
      <c r="I5" s="37">
        <f>SUM(I6:I52)</f>
        <v>172.8</v>
      </c>
      <c r="J5" s="37">
        <f>SUM(J6:J52)</f>
        <v>3837.8</v>
      </c>
      <c r="K5" s="37">
        <v>1209.6</v>
      </c>
      <c r="L5" s="37">
        <f>SUM(L6:L52)</f>
        <v>2628.3</v>
      </c>
      <c r="M5" s="48"/>
      <c r="N5" s="34"/>
      <c r="O5" s="38"/>
    </row>
    <row r="6" s="24" customFormat="1" ht="25.9" customHeight="1" spans="1:15">
      <c r="A6" s="38">
        <v>1</v>
      </c>
      <c r="B6" s="38" t="s">
        <v>54</v>
      </c>
      <c r="C6" s="38" t="s">
        <v>14</v>
      </c>
      <c r="D6" s="38" t="s">
        <v>545</v>
      </c>
      <c r="E6" s="38" t="s">
        <v>546</v>
      </c>
      <c r="F6" s="38">
        <v>0.2</v>
      </c>
      <c r="G6" s="38">
        <v>11.6</v>
      </c>
      <c r="H6" s="39">
        <v>9.5</v>
      </c>
      <c r="I6" s="39">
        <v>9.5</v>
      </c>
      <c r="J6" s="39">
        <v>209</v>
      </c>
      <c r="K6" s="39">
        <v>66.5</v>
      </c>
      <c r="L6" s="49">
        <f t="shared" ref="L6:L69" si="1">J6-K6</f>
        <v>142.5</v>
      </c>
      <c r="M6" s="50" t="s">
        <v>547</v>
      </c>
      <c r="N6" s="38" t="s">
        <v>548</v>
      </c>
      <c r="O6" s="38"/>
    </row>
    <row r="7" s="24" customFormat="1" ht="25.9" customHeight="1" spans="1:15">
      <c r="A7" s="38">
        <v>2</v>
      </c>
      <c r="B7" s="40" t="s">
        <v>54</v>
      </c>
      <c r="C7" s="40" t="s">
        <v>14</v>
      </c>
      <c r="D7" s="40" t="s">
        <v>549</v>
      </c>
      <c r="E7" s="40" t="s">
        <v>172</v>
      </c>
      <c r="F7" s="40">
        <v>0</v>
      </c>
      <c r="G7" s="40">
        <v>10.5</v>
      </c>
      <c r="H7" s="41">
        <v>8.5</v>
      </c>
      <c r="I7" s="41">
        <v>8.5</v>
      </c>
      <c r="J7" s="41">
        <v>187</v>
      </c>
      <c r="K7" s="41">
        <v>59.5</v>
      </c>
      <c r="L7" s="51">
        <f t="shared" si="1"/>
        <v>127.5</v>
      </c>
      <c r="M7" s="21" t="s">
        <v>547</v>
      </c>
      <c r="N7" s="40" t="s">
        <v>550</v>
      </c>
      <c r="O7" s="40"/>
    </row>
    <row r="8" s="24" customFormat="1" ht="25.9" customHeight="1" spans="1:15">
      <c r="A8" s="38">
        <v>3</v>
      </c>
      <c r="B8" s="40" t="s">
        <v>54</v>
      </c>
      <c r="C8" s="40" t="s">
        <v>14</v>
      </c>
      <c r="D8" s="40" t="s">
        <v>551</v>
      </c>
      <c r="E8" s="40" t="s">
        <v>194</v>
      </c>
      <c r="F8" s="40">
        <v>1.1</v>
      </c>
      <c r="G8" s="40">
        <v>9.8</v>
      </c>
      <c r="H8" s="41">
        <v>6.9</v>
      </c>
      <c r="I8" s="41">
        <v>6.9</v>
      </c>
      <c r="J8" s="41">
        <v>159</v>
      </c>
      <c r="K8" s="41">
        <v>48.3</v>
      </c>
      <c r="L8" s="51">
        <f t="shared" si="1"/>
        <v>110.7</v>
      </c>
      <c r="M8" s="21" t="s">
        <v>552</v>
      </c>
      <c r="N8" s="40" t="s">
        <v>553</v>
      </c>
      <c r="O8" s="40"/>
    </row>
    <row r="9" s="24" customFormat="1" ht="25.9" customHeight="1" spans="1:15">
      <c r="A9" s="38">
        <v>4</v>
      </c>
      <c r="B9" s="40" t="s">
        <v>54</v>
      </c>
      <c r="C9" s="40" t="s">
        <v>14</v>
      </c>
      <c r="D9" s="40" t="s">
        <v>554</v>
      </c>
      <c r="E9" s="40" t="s">
        <v>555</v>
      </c>
      <c r="F9" s="40">
        <v>0.1</v>
      </c>
      <c r="G9" s="40">
        <v>6.9</v>
      </c>
      <c r="H9" s="41">
        <v>4.1</v>
      </c>
      <c r="I9" s="41">
        <v>4.1</v>
      </c>
      <c r="J9" s="41">
        <v>94</v>
      </c>
      <c r="K9" s="41">
        <v>28.7</v>
      </c>
      <c r="L9" s="51">
        <f t="shared" si="1"/>
        <v>65.3</v>
      </c>
      <c r="M9" s="21" t="s">
        <v>552</v>
      </c>
      <c r="N9" s="40" t="s">
        <v>556</v>
      </c>
      <c r="O9" s="40"/>
    </row>
    <row r="10" s="24" customFormat="1" ht="25.9" customHeight="1" spans="1:15">
      <c r="A10" s="38">
        <v>5</v>
      </c>
      <c r="B10" s="40" t="s">
        <v>54</v>
      </c>
      <c r="C10" s="40" t="s">
        <v>14</v>
      </c>
      <c r="D10" s="40" t="s">
        <v>557</v>
      </c>
      <c r="E10" s="40" t="s">
        <v>558</v>
      </c>
      <c r="F10" s="40">
        <v>2.4</v>
      </c>
      <c r="G10" s="40">
        <v>2.8</v>
      </c>
      <c r="H10" s="41">
        <v>0.4</v>
      </c>
      <c r="I10" s="41">
        <v>0.4</v>
      </c>
      <c r="J10" s="41">
        <v>9</v>
      </c>
      <c r="K10" s="41">
        <v>2.8</v>
      </c>
      <c r="L10" s="51">
        <f t="shared" si="1"/>
        <v>6.2</v>
      </c>
      <c r="M10" s="21" t="s">
        <v>552</v>
      </c>
      <c r="N10" s="40" t="s">
        <v>559</v>
      </c>
      <c r="O10" s="40"/>
    </row>
    <row r="11" s="24" customFormat="1" ht="25.9" customHeight="1" spans="1:15">
      <c r="A11" s="38">
        <v>6</v>
      </c>
      <c r="B11" s="40" t="s">
        <v>54</v>
      </c>
      <c r="C11" s="40" t="s">
        <v>14</v>
      </c>
      <c r="D11" s="40" t="s">
        <v>560</v>
      </c>
      <c r="E11" s="40" t="s">
        <v>561</v>
      </c>
      <c r="F11" s="40">
        <v>4.5</v>
      </c>
      <c r="G11" s="40">
        <v>5.2</v>
      </c>
      <c r="H11" s="41">
        <v>0.7</v>
      </c>
      <c r="I11" s="41">
        <v>0.7</v>
      </c>
      <c r="J11" s="41">
        <v>49</v>
      </c>
      <c r="K11" s="41">
        <v>4.9</v>
      </c>
      <c r="L11" s="51">
        <f t="shared" si="1"/>
        <v>44.1</v>
      </c>
      <c r="M11" s="21" t="s">
        <v>552</v>
      </c>
      <c r="N11" s="40" t="s">
        <v>562</v>
      </c>
      <c r="O11" s="40"/>
    </row>
    <row r="12" s="24" customFormat="1" ht="25.9" customHeight="1" spans="1:15">
      <c r="A12" s="38">
        <v>7</v>
      </c>
      <c r="B12" s="40" t="s">
        <v>54</v>
      </c>
      <c r="C12" s="40" t="s">
        <v>14</v>
      </c>
      <c r="D12" s="40" t="s">
        <v>563</v>
      </c>
      <c r="E12" s="40" t="s">
        <v>564</v>
      </c>
      <c r="F12" s="40">
        <v>1.7</v>
      </c>
      <c r="G12" s="40">
        <v>2</v>
      </c>
      <c r="H12" s="41">
        <v>0.3</v>
      </c>
      <c r="I12" s="41">
        <v>0.3</v>
      </c>
      <c r="J12" s="41">
        <v>7</v>
      </c>
      <c r="K12" s="41">
        <v>2</v>
      </c>
      <c r="L12" s="51">
        <f t="shared" si="1"/>
        <v>5</v>
      </c>
      <c r="M12" s="21" t="s">
        <v>552</v>
      </c>
      <c r="N12" s="40" t="s">
        <v>565</v>
      </c>
      <c r="O12" s="40"/>
    </row>
    <row r="13" s="24" customFormat="1" ht="25.9" customHeight="1" spans="1:15">
      <c r="A13" s="38">
        <v>8</v>
      </c>
      <c r="B13" s="40" t="s">
        <v>54</v>
      </c>
      <c r="C13" s="40" t="s">
        <v>14</v>
      </c>
      <c r="D13" s="40" t="s">
        <v>566</v>
      </c>
      <c r="E13" s="40" t="s">
        <v>567</v>
      </c>
      <c r="F13" s="40">
        <v>0</v>
      </c>
      <c r="G13" s="40">
        <v>1.3</v>
      </c>
      <c r="H13" s="41">
        <v>0.6</v>
      </c>
      <c r="I13" s="41">
        <v>0.6</v>
      </c>
      <c r="J13" s="41">
        <v>14</v>
      </c>
      <c r="K13" s="41">
        <v>4.2</v>
      </c>
      <c r="L13" s="51">
        <f t="shared" si="1"/>
        <v>9.8</v>
      </c>
      <c r="M13" s="21" t="s">
        <v>552</v>
      </c>
      <c r="N13" s="40" t="s">
        <v>568</v>
      </c>
      <c r="O13" s="40"/>
    </row>
    <row r="14" s="24" customFormat="1" ht="25.9" customHeight="1" spans="1:15">
      <c r="A14" s="38">
        <v>9</v>
      </c>
      <c r="B14" s="40" t="s">
        <v>54</v>
      </c>
      <c r="C14" s="40" t="s">
        <v>14</v>
      </c>
      <c r="D14" s="40" t="s">
        <v>569</v>
      </c>
      <c r="E14" s="40" t="s">
        <v>570</v>
      </c>
      <c r="F14" s="40">
        <v>3.7</v>
      </c>
      <c r="G14" s="40">
        <v>4.5</v>
      </c>
      <c r="H14" s="41">
        <v>0.8</v>
      </c>
      <c r="I14" s="41">
        <v>0.8</v>
      </c>
      <c r="J14" s="41">
        <v>18</v>
      </c>
      <c r="K14" s="41">
        <v>5.6</v>
      </c>
      <c r="L14" s="51">
        <f t="shared" si="1"/>
        <v>12.4</v>
      </c>
      <c r="M14" s="21" t="s">
        <v>552</v>
      </c>
      <c r="N14" s="40" t="s">
        <v>571</v>
      </c>
      <c r="O14" s="40"/>
    </row>
    <row r="15" s="24" customFormat="1" ht="25.9" customHeight="1" spans="1:15">
      <c r="A15" s="38">
        <v>10</v>
      </c>
      <c r="B15" s="40" t="s">
        <v>54</v>
      </c>
      <c r="C15" s="40" t="s">
        <v>14</v>
      </c>
      <c r="D15" s="40" t="s">
        <v>572</v>
      </c>
      <c r="E15" s="40" t="s">
        <v>573</v>
      </c>
      <c r="F15" s="40">
        <v>0.4</v>
      </c>
      <c r="G15" s="40">
        <v>4.5</v>
      </c>
      <c r="H15" s="41">
        <v>4.1</v>
      </c>
      <c r="I15" s="41">
        <v>4.1</v>
      </c>
      <c r="J15" s="41">
        <v>94</v>
      </c>
      <c r="K15" s="41">
        <v>28.7</v>
      </c>
      <c r="L15" s="51">
        <f t="shared" si="1"/>
        <v>65.3</v>
      </c>
      <c r="M15" s="21" t="s">
        <v>552</v>
      </c>
      <c r="N15" s="40" t="s">
        <v>574</v>
      </c>
      <c r="O15" s="40"/>
    </row>
    <row r="16" s="24" customFormat="1" ht="25.9" customHeight="1" spans="1:15">
      <c r="A16" s="38">
        <v>11</v>
      </c>
      <c r="B16" s="40" t="s">
        <v>54</v>
      </c>
      <c r="C16" s="40" t="s">
        <v>14</v>
      </c>
      <c r="D16" s="40" t="s">
        <v>575</v>
      </c>
      <c r="E16" s="40" t="s">
        <v>576</v>
      </c>
      <c r="F16" s="40">
        <v>1.4</v>
      </c>
      <c r="G16" s="40">
        <v>14</v>
      </c>
      <c r="H16" s="41">
        <v>5</v>
      </c>
      <c r="I16" s="41">
        <v>5</v>
      </c>
      <c r="J16" s="41">
        <v>115</v>
      </c>
      <c r="K16" s="41">
        <v>35</v>
      </c>
      <c r="L16" s="51">
        <f t="shared" si="1"/>
        <v>80</v>
      </c>
      <c r="M16" s="21" t="s">
        <v>552</v>
      </c>
      <c r="N16" s="40" t="s">
        <v>577</v>
      </c>
      <c r="O16" s="40"/>
    </row>
    <row r="17" s="24" customFormat="1" ht="25.9" customHeight="1" spans="1:15">
      <c r="A17" s="38">
        <v>12</v>
      </c>
      <c r="B17" s="40" t="s">
        <v>54</v>
      </c>
      <c r="C17" s="40" t="s">
        <v>14</v>
      </c>
      <c r="D17" s="40" t="s">
        <v>578</v>
      </c>
      <c r="E17" s="40" t="s">
        <v>579</v>
      </c>
      <c r="F17" s="40">
        <v>0.2</v>
      </c>
      <c r="G17" s="40">
        <v>4.1</v>
      </c>
      <c r="H17" s="41">
        <v>3.1</v>
      </c>
      <c r="I17" s="41">
        <v>3.1</v>
      </c>
      <c r="J17" s="41">
        <v>71</v>
      </c>
      <c r="K17" s="41">
        <v>21.7</v>
      </c>
      <c r="L17" s="51">
        <f t="shared" si="1"/>
        <v>49.3</v>
      </c>
      <c r="M17" s="21" t="s">
        <v>552</v>
      </c>
      <c r="N17" s="40" t="s">
        <v>580</v>
      </c>
      <c r="O17" s="40"/>
    </row>
    <row r="18" s="24" customFormat="1" ht="25.9" customHeight="1" spans="1:15">
      <c r="A18" s="38">
        <v>13</v>
      </c>
      <c r="B18" s="40" t="s">
        <v>54</v>
      </c>
      <c r="C18" s="40" t="s">
        <v>14</v>
      </c>
      <c r="D18" s="40" t="s">
        <v>581</v>
      </c>
      <c r="E18" s="40" t="s">
        <v>582</v>
      </c>
      <c r="F18" s="40">
        <v>0</v>
      </c>
      <c r="G18" s="40">
        <v>7.3</v>
      </c>
      <c r="H18" s="41">
        <v>4.3</v>
      </c>
      <c r="I18" s="41">
        <v>4.3</v>
      </c>
      <c r="J18" s="41">
        <v>99</v>
      </c>
      <c r="K18" s="41">
        <v>30.1</v>
      </c>
      <c r="L18" s="51">
        <f t="shared" si="1"/>
        <v>68.9</v>
      </c>
      <c r="M18" s="21" t="s">
        <v>552</v>
      </c>
      <c r="N18" s="40" t="s">
        <v>583</v>
      </c>
      <c r="O18" s="40"/>
    </row>
    <row r="19" s="24" customFormat="1" ht="25.9" customHeight="1" spans="1:15">
      <c r="A19" s="38">
        <v>14</v>
      </c>
      <c r="B19" s="40" t="s">
        <v>54</v>
      </c>
      <c r="C19" s="40" t="s">
        <v>14</v>
      </c>
      <c r="D19" s="40" t="s">
        <v>584</v>
      </c>
      <c r="E19" s="40" t="s">
        <v>585</v>
      </c>
      <c r="F19" s="40">
        <v>0</v>
      </c>
      <c r="G19" s="40">
        <v>7.8</v>
      </c>
      <c r="H19" s="41">
        <v>5.8</v>
      </c>
      <c r="I19" s="41">
        <v>5.8</v>
      </c>
      <c r="J19" s="41">
        <v>133</v>
      </c>
      <c r="K19" s="41">
        <v>40.6</v>
      </c>
      <c r="L19" s="51">
        <f t="shared" si="1"/>
        <v>92.4</v>
      </c>
      <c r="M19" s="21" t="s">
        <v>552</v>
      </c>
      <c r="N19" s="40" t="s">
        <v>586</v>
      </c>
      <c r="O19" s="40"/>
    </row>
    <row r="20" s="24" customFormat="1" ht="25.9" customHeight="1" spans="1:15">
      <c r="A20" s="38">
        <v>15</v>
      </c>
      <c r="B20" s="40" t="s">
        <v>54</v>
      </c>
      <c r="C20" s="40" t="s">
        <v>14</v>
      </c>
      <c r="D20" s="40" t="s">
        <v>587</v>
      </c>
      <c r="E20" s="40" t="s">
        <v>588</v>
      </c>
      <c r="F20" s="40">
        <v>0.8</v>
      </c>
      <c r="G20" s="40">
        <v>3.6</v>
      </c>
      <c r="H20" s="41">
        <v>2.1</v>
      </c>
      <c r="I20" s="41">
        <v>2.1</v>
      </c>
      <c r="J20" s="41">
        <v>48</v>
      </c>
      <c r="K20" s="41">
        <v>14.7</v>
      </c>
      <c r="L20" s="51">
        <f t="shared" si="1"/>
        <v>33.3</v>
      </c>
      <c r="M20" s="21" t="s">
        <v>552</v>
      </c>
      <c r="N20" s="40" t="s">
        <v>589</v>
      </c>
      <c r="O20" s="40"/>
    </row>
    <row r="21" s="24" customFormat="1" ht="25.9" customHeight="1" spans="1:15">
      <c r="A21" s="38">
        <v>16</v>
      </c>
      <c r="B21" s="40" t="s">
        <v>54</v>
      </c>
      <c r="C21" s="40" t="s">
        <v>14</v>
      </c>
      <c r="D21" s="40" t="s">
        <v>590</v>
      </c>
      <c r="E21" s="40" t="s">
        <v>591</v>
      </c>
      <c r="F21" s="40">
        <v>0.9</v>
      </c>
      <c r="G21" s="40">
        <v>2.5</v>
      </c>
      <c r="H21" s="41">
        <v>1</v>
      </c>
      <c r="I21" s="41">
        <v>1</v>
      </c>
      <c r="J21" s="41">
        <v>23</v>
      </c>
      <c r="K21" s="41">
        <v>7</v>
      </c>
      <c r="L21" s="51">
        <f t="shared" si="1"/>
        <v>16</v>
      </c>
      <c r="M21" s="21" t="s">
        <v>552</v>
      </c>
      <c r="N21" s="40" t="s">
        <v>592</v>
      </c>
      <c r="O21" s="40"/>
    </row>
    <row r="22" s="24" customFormat="1" ht="25.9" customHeight="1" spans="1:15">
      <c r="A22" s="38">
        <v>17</v>
      </c>
      <c r="B22" s="40" t="s">
        <v>54</v>
      </c>
      <c r="C22" s="40" t="s">
        <v>14</v>
      </c>
      <c r="D22" s="40" t="s">
        <v>593</v>
      </c>
      <c r="E22" s="40" t="s">
        <v>594</v>
      </c>
      <c r="F22" s="40">
        <v>0.6</v>
      </c>
      <c r="G22" s="40">
        <v>1.2</v>
      </c>
      <c r="H22" s="41">
        <v>0.6</v>
      </c>
      <c r="I22" s="41">
        <v>0.6</v>
      </c>
      <c r="J22" s="41">
        <v>14</v>
      </c>
      <c r="K22" s="41">
        <v>4.2</v>
      </c>
      <c r="L22" s="51">
        <f t="shared" si="1"/>
        <v>9.8</v>
      </c>
      <c r="M22" s="21" t="s">
        <v>552</v>
      </c>
      <c r="N22" s="40" t="s">
        <v>595</v>
      </c>
      <c r="O22" s="40"/>
    </row>
    <row r="23" s="24" customFormat="1" ht="25.9" customHeight="1" spans="1:15">
      <c r="A23" s="38">
        <v>18</v>
      </c>
      <c r="B23" s="40" t="s">
        <v>54</v>
      </c>
      <c r="C23" s="40" t="s">
        <v>14</v>
      </c>
      <c r="D23" s="40" t="s">
        <v>596</v>
      </c>
      <c r="E23" s="40" t="s">
        <v>597</v>
      </c>
      <c r="F23" s="40">
        <v>6.4</v>
      </c>
      <c r="G23" s="40">
        <v>8.9</v>
      </c>
      <c r="H23" s="41">
        <v>2.5</v>
      </c>
      <c r="I23" s="41">
        <v>2.5</v>
      </c>
      <c r="J23" s="41">
        <v>58</v>
      </c>
      <c r="K23" s="41">
        <v>17.5</v>
      </c>
      <c r="L23" s="51">
        <f t="shared" si="1"/>
        <v>40.5</v>
      </c>
      <c r="M23" s="21" t="s">
        <v>552</v>
      </c>
      <c r="N23" s="40" t="s">
        <v>598</v>
      </c>
      <c r="O23" s="40"/>
    </row>
    <row r="24" s="24" customFormat="1" ht="25.9" customHeight="1" spans="1:15">
      <c r="A24" s="38">
        <v>19</v>
      </c>
      <c r="B24" s="40" t="s">
        <v>54</v>
      </c>
      <c r="C24" s="40" t="s">
        <v>14</v>
      </c>
      <c r="D24" s="40" t="s">
        <v>599</v>
      </c>
      <c r="E24" s="40" t="s">
        <v>600</v>
      </c>
      <c r="F24" s="40">
        <v>1.1</v>
      </c>
      <c r="G24" s="40">
        <v>5.4</v>
      </c>
      <c r="H24" s="41">
        <v>4.3</v>
      </c>
      <c r="I24" s="41">
        <v>4.3</v>
      </c>
      <c r="J24" s="41">
        <v>99</v>
      </c>
      <c r="K24" s="41">
        <v>30.1</v>
      </c>
      <c r="L24" s="51">
        <f t="shared" si="1"/>
        <v>68.9</v>
      </c>
      <c r="M24" s="21" t="s">
        <v>552</v>
      </c>
      <c r="N24" s="40" t="s">
        <v>601</v>
      </c>
      <c r="O24" s="40"/>
    </row>
    <row r="25" s="24" customFormat="1" ht="25.9" customHeight="1" spans="1:15">
      <c r="A25" s="38">
        <v>20</v>
      </c>
      <c r="B25" s="40" t="s">
        <v>54</v>
      </c>
      <c r="C25" s="40" t="s">
        <v>14</v>
      </c>
      <c r="D25" s="40" t="s">
        <v>602</v>
      </c>
      <c r="E25" s="40" t="s">
        <v>603</v>
      </c>
      <c r="F25" s="40">
        <v>0.2</v>
      </c>
      <c r="G25" s="40">
        <v>2.7</v>
      </c>
      <c r="H25" s="41">
        <v>2.3</v>
      </c>
      <c r="I25" s="41">
        <v>2.3</v>
      </c>
      <c r="J25" s="41">
        <v>53</v>
      </c>
      <c r="K25" s="41">
        <v>16.1</v>
      </c>
      <c r="L25" s="51">
        <f t="shared" si="1"/>
        <v>36.9</v>
      </c>
      <c r="M25" s="21" t="s">
        <v>552</v>
      </c>
      <c r="N25" s="40" t="s">
        <v>604</v>
      </c>
      <c r="O25" s="40"/>
    </row>
    <row r="26" s="24" customFormat="1" ht="25.9" customHeight="1" spans="1:15">
      <c r="A26" s="38">
        <v>21</v>
      </c>
      <c r="B26" s="40" t="s">
        <v>54</v>
      </c>
      <c r="C26" s="40" t="s">
        <v>14</v>
      </c>
      <c r="D26" s="40" t="s">
        <v>605</v>
      </c>
      <c r="E26" s="40" t="s">
        <v>606</v>
      </c>
      <c r="F26" s="40">
        <v>0.3</v>
      </c>
      <c r="G26" s="40">
        <v>4.9</v>
      </c>
      <c r="H26" s="41">
        <v>2.3</v>
      </c>
      <c r="I26" s="41">
        <v>2.3</v>
      </c>
      <c r="J26" s="41">
        <v>53</v>
      </c>
      <c r="K26" s="41">
        <v>16.1</v>
      </c>
      <c r="L26" s="51">
        <f t="shared" si="1"/>
        <v>36.9</v>
      </c>
      <c r="M26" s="21" t="s">
        <v>552</v>
      </c>
      <c r="N26" s="40" t="s">
        <v>607</v>
      </c>
      <c r="O26" s="40"/>
    </row>
    <row r="27" s="24" customFormat="1" ht="25.9" customHeight="1" spans="1:15">
      <c r="A27" s="38">
        <v>22</v>
      </c>
      <c r="B27" s="40" t="s">
        <v>54</v>
      </c>
      <c r="C27" s="40" t="s">
        <v>14</v>
      </c>
      <c r="D27" s="40" t="s">
        <v>608</v>
      </c>
      <c r="E27" s="40" t="s">
        <v>186</v>
      </c>
      <c r="F27" s="40">
        <v>0</v>
      </c>
      <c r="G27" s="40">
        <v>14.4</v>
      </c>
      <c r="H27" s="41">
        <v>5.6</v>
      </c>
      <c r="I27" s="41">
        <v>5.6</v>
      </c>
      <c r="J27" s="41">
        <v>129</v>
      </c>
      <c r="K27" s="41">
        <v>39.2</v>
      </c>
      <c r="L27" s="51">
        <f t="shared" si="1"/>
        <v>89.8</v>
      </c>
      <c r="M27" s="21" t="s">
        <v>552</v>
      </c>
      <c r="N27" s="40" t="s">
        <v>609</v>
      </c>
      <c r="O27" s="40"/>
    </row>
    <row r="28" s="24" customFormat="1" ht="25.9" customHeight="1" spans="1:15">
      <c r="A28" s="38">
        <v>23</v>
      </c>
      <c r="B28" s="40" t="s">
        <v>54</v>
      </c>
      <c r="C28" s="40" t="s">
        <v>14</v>
      </c>
      <c r="D28" s="40" t="s">
        <v>610</v>
      </c>
      <c r="E28" s="40" t="s">
        <v>611</v>
      </c>
      <c r="F28" s="40">
        <v>0</v>
      </c>
      <c r="G28" s="40">
        <v>0.8</v>
      </c>
      <c r="H28" s="41">
        <v>0.8</v>
      </c>
      <c r="I28" s="41">
        <v>0.8</v>
      </c>
      <c r="J28" s="41">
        <v>18</v>
      </c>
      <c r="K28" s="41">
        <v>5.6</v>
      </c>
      <c r="L28" s="51">
        <f t="shared" si="1"/>
        <v>12.4</v>
      </c>
      <c r="M28" s="21" t="s">
        <v>552</v>
      </c>
      <c r="N28" s="40" t="s">
        <v>580</v>
      </c>
      <c r="O28" s="40"/>
    </row>
    <row r="29" s="24" customFormat="1" ht="25.9" customHeight="1" spans="1:15">
      <c r="A29" s="38">
        <v>24</v>
      </c>
      <c r="B29" s="40" t="s">
        <v>54</v>
      </c>
      <c r="C29" s="40" t="s">
        <v>14</v>
      </c>
      <c r="D29" s="40" t="s">
        <v>612</v>
      </c>
      <c r="E29" s="40" t="s">
        <v>613</v>
      </c>
      <c r="F29" s="40">
        <v>1.2</v>
      </c>
      <c r="G29" s="40">
        <v>1.5</v>
      </c>
      <c r="H29" s="41">
        <v>0.3</v>
      </c>
      <c r="I29" s="41">
        <v>0.3</v>
      </c>
      <c r="J29" s="41">
        <v>7</v>
      </c>
      <c r="K29" s="41">
        <v>2.1</v>
      </c>
      <c r="L29" s="51">
        <f t="shared" si="1"/>
        <v>4.9</v>
      </c>
      <c r="M29" s="21" t="s">
        <v>552</v>
      </c>
      <c r="N29" s="40" t="s">
        <v>614</v>
      </c>
      <c r="O29" s="40"/>
    </row>
    <row r="30" s="24" customFormat="1" ht="25.9" customHeight="1" spans="1:15">
      <c r="A30" s="38">
        <v>25</v>
      </c>
      <c r="B30" s="40" t="s">
        <v>54</v>
      </c>
      <c r="C30" s="40" t="s">
        <v>14</v>
      </c>
      <c r="D30" s="40" t="s">
        <v>615</v>
      </c>
      <c r="E30" s="40" t="s">
        <v>616</v>
      </c>
      <c r="F30" s="40">
        <v>1.2</v>
      </c>
      <c r="G30" s="40">
        <v>1.8</v>
      </c>
      <c r="H30" s="41">
        <v>0.6</v>
      </c>
      <c r="I30" s="41">
        <v>0.6</v>
      </c>
      <c r="J30" s="41">
        <v>14</v>
      </c>
      <c r="K30" s="41">
        <v>4.2</v>
      </c>
      <c r="L30" s="51">
        <f t="shared" si="1"/>
        <v>9.8</v>
      </c>
      <c r="M30" s="21" t="s">
        <v>552</v>
      </c>
      <c r="N30" s="40" t="s">
        <v>617</v>
      </c>
      <c r="O30" s="40"/>
    </row>
    <row r="31" s="24" customFormat="1" ht="25.9" customHeight="1" spans="1:15">
      <c r="A31" s="38">
        <v>26</v>
      </c>
      <c r="B31" s="40" t="s">
        <v>54</v>
      </c>
      <c r="C31" s="40" t="s">
        <v>14</v>
      </c>
      <c r="D31" s="40" t="s">
        <v>618</v>
      </c>
      <c r="E31" s="40" t="s">
        <v>619</v>
      </c>
      <c r="F31" s="40">
        <v>0.6</v>
      </c>
      <c r="G31" s="40">
        <v>6</v>
      </c>
      <c r="H31" s="41">
        <v>3.2</v>
      </c>
      <c r="I31" s="41">
        <v>3.2</v>
      </c>
      <c r="J31" s="41">
        <v>74</v>
      </c>
      <c r="K31" s="41">
        <v>22.4</v>
      </c>
      <c r="L31" s="51">
        <f t="shared" si="1"/>
        <v>51.6</v>
      </c>
      <c r="M31" s="21" t="s">
        <v>552</v>
      </c>
      <c r="N31" s="40" t="s">
        <v>620</v>
      </c>
      <c r="O31" s="40"/>
    </row>
    <row r="32" s="24" customFormat="1" ht="25.9" customHeight="1" spans="1:15">
      <c r="A32" s="38">
        <v>27</v>
      </c>
      <c r="B32" s="40" t="s">
        <v>54</v>
      </c>
      <c r="C32" s="40" t="s">
        <v>14</v>
      </c>
      <c r="D32" s="40" t="s">
        <v>621</v>
      </c>
      <c r="E32" s="40" t="s">
        <v>622</v>
      </c>
      <c r="F32" s="40">
        <v>0.1</v>
      </c>
      <c r="G32" s="40">
        <v>3.3</v>
      </c>
      <c r="H32" s="41">
        <v>2.4</v>
      </c>
      <c r="I32" s="41">
        <v>2.4</v>
      </c>
      <c r="J32" s="41">
        <v>55</v>
      </c>
      <c r="K32" s="41">
        <v>16.8</v>
      </c>
      <c r="L32" s="51">
        <f t="shared" si="1"/>
        <v>38.2</v>
      </c>
      <c r="M32" s="21" t="s">
        <v>552</v>
      </c>
      <c r="N32" s="40" t="s">
        <v>623</v>
      </c>
      <c r="O32" s="40"/>
    </row>
    <row r="33" s="24" customFormat="1" ht="25.9" customHeight="1" spans="1:15">
      <c r="A33" s="38">
        <v>28</v>
      </c>
      <c r="B33" s="40" t="s">
        <v>54</v>
      </c>
      <c r="C33" s="40" t="s">
        <v>14</v>
      </c>
      <c r="D33" s="40" t="s">
        <v>624</v>
      </c>
      <c r="E33" s="40" t="s">
        <v>625</v>
      </c>
      <c r="F33" s="40">
        <v>0.6</v>
      </c>
      <c r="G33" s="40">
        <v>3.9</v>
      </c>
      <c r="H33" s="41">
        <v>1.8</v>
      </c>
      <c r="I33" s="41">
        <v>1.8</v>
      </c>
      <c r="J33" s="41">
        <v>41</v>
      </c>
      <c r="K33" s="41">
        <v>12.6</v>
      </c>
      <c r="L33" s="51">
        <f t="shared" si="1"/>
        <v>28.4</v>
      </c>
      <c r="M33" s="21" t="s">
        <v>552</v>
      </c>
      <c r="N33" s="40" t="s">
        <v>626</v>
      </c>
      <c r="O33" s="40"/>
    </row>
    <row r="34" s="24" customFormat="1" ht="25.9" customHeight="1" spans="1:15">
      <c r="A34" s="38">
        <v>29</v>
      </c>
      <c r="B34" s="40" t="s">
        <v>54</v>
      </c>
      <c r="C34" s="40" t="s">
        <v>14</v>
      </c>
      <c r="D34" s="40" t="s">
        <v>627</v>
      </c>
      <c r="E34" s="40" t="s">
        <v>628</v>
      </c>
      <c r="F34" s="40">
        <v>0</v>
      </c>
      <c r="G34" s="40">
        <v>10.3</v>
      </c>
      <c r="H34" s="41">
        <v>8.6</v>
      </c>
      <c r="I34" s="41">
        <v>8.6</v>
      </c>
      <c r="J34" s="41">
        <v>198</v>
      </c>
      <c r="K34" s="41">
        <v>60.2</v>
      </c>
      <c r="L34" s="51">
        <f t="shared" si="1"/>
        <v>137.8</v>
      </c>
      <c r="M34" s="21" t="s">
        <v>552</v>
      </c>
      <c r="N34" s="40" t="s">
        <v>629</v>
      </c>
      <c r="O34" s="40"/>
    </row>
    <row r="35" s="24" customFormat="1" ht="25.9" customHeight="1" spans="1:15">
      <c r="A35" s="38">
        <v>30</v>
      </c>
      <c r="B35" s="40" t="s">
        <v>54</v>
      </c>
      <c r="C35" s="40" t="s">
        <v>14</v>
      </c>
      <c r="D35" s="40" t="s">
        <v>630</v>
      </c>
      <c r="E35" s="40" t="s">
        <v>631</v>
      </c>
      <c r="F35" s="40">
        <v>0</v>
      </c>
      <c r="G35" s="40">
        <v>3.8</v>
      </c>
      <c r="H35" s="41">
        <v>3.4</v>
      </c>
      <c r="I35" s="41">
        <v>3.4</v>
      </c>
      <c r="J35" s="41">
        <v>78</v>
      </c>
      <c r="K35" s="41">
        <v>23.8</v>
      </c>
      <c r="L35" s="51">
        <f t="shared" si="1"/>
        <v>54.2</v>
      </c>
      <c r="M35" s="21" t="s">
        <v>552</v>
      </c>
      <c r="N35" s="40" t="s">
        <v>632</v>
      </c>
      <c r="O35" s="40"/>
    </row>
    <row r="36" s="24" customFormat="1" ht="25.9" customHeight="1" spans="1:15">
      <c r="A36" s="38">
        <v>31</v>
      </c>
      <c r="B36" s="40" t="s">
        <v>54</v>
      </c>
      <c r="C36" s="40" t="s">
        <v>14</v>
      </c>
      <c r="D36" s="40" t="s">
        <v>633</v>
      </c>
      <c r="E36" s="40" t="s">
        <v>634</v>
      </c>
      <c r="F36" s="40">
        <v>0</v>
      </c>
      <c r="G36" s="40">
        <v>6.5</v>
      </c>
      <c r="H36" s="41">
        <v>5.5</v>
      </c>
      <c r="I36" s="41">
        <v>5.5</v>
      </c>
      <c r="J36" s="41">
        <v>127</v>
      </c>
      <c r="K36" s="41">
        <v>38.5</v>
      </c>
      <c r="L36" s="51">
        <f t="shared" si="1"/>
        <v>88.5</v>
      </c>
      <c r="M36" s="21" t="s">
        <v>552</v>
      </c>
      <c r="N36" s="40" t="s">
        <v>635</v>
      </c>
      <c r="O36" s="40"/>
    </row>
    <row r="37" s="24" customFormat="1" ht="25.9" customHeight="1" spans="1:15">
      <c r="A37" s="38">
        <v>32</v>
      </c>
      <c r="B37" s="40" t="s">
        <v>54</v>
      </c>
      <c r="C37" s="40" t="s">
        <v>14</v>
      </c>
      <c r="D37" s="40" t="s">
        <v>636</v>
      </c>
      <c r="E37" s="40" t="s">
        <v>637</v>
      </c>
      <c r="F37" s="40">
        <v>0.2</v>
      </c>
      <c r="G37" s="40">
        <v>9.2</v>
      </c>
      <c r="H37" s="41">
        <v>5.6</v>
      </c>
      <c r="I37" s="41">
        <v>5.6</v>
      </c>
      <c r="J37" s="41">
        <v>118</v>
      </c>
      <c r="K37" s="41">
        <v>39.2</v>
      </c>
      <c r="L37" s="51">
        <f t="shared" si="1"/>
        <v>78.8</v>
      </c>
      <c r="M37" s="21" t="s">
        <v>552</v>
      </c>
      <c r="N37" s="40" t="s">
        <v>638</v>
      </c>
      <c r="O37" s="40"/>
    </row>
    <row r="38" s="24" customFormat="1" ht="25.9" customHeight="1" spans="1:15">
      <c r="A38" s="38">
        <v>33</v>
      </c>
      <c r="B38" s="40" t="s">
        <v>54</v>
      </c>
      <c r="C38" s="40" t="s">
        <v>14</v>
      </c>
      <c r="D38" s="40" t="s">
        <v>639</v>
      </c>
      <c r="E38" s="40" t="s">
        <v>176</v>
      </c>
      <c r="F38" s="40">
        <v>0.7</v>
      </c>
      <c r="G38" s="40">
        <v>8.6</v>
      </c>
      <c r="H38" s="41">
        <v>7.9</v>
      </c>
      <c r="I38" s="41">
        <v>7.9</v>
      </c>
      <c r="J38" s="41">
        <v>182</v>
      </c>
      <c r="K38" s="41">
        <v>55.3</v>
      </c>
      <c r="L38" s="51">
        <f t="shared" si="1"/>
        <v>126.7</v>
      </c>
      <c r="M38" s="21" t="s">
        <v>552</v>
      </c>
      <c r="N38" s="40" t="s">
        <v>640</v>
      </c>
      <c r="O38" s="40"/>
    </row>
    <row r="39" s="24" customFormat="1" ht="25.9" customHeight="1" spans="1:15">
      <c r="A39" s="38">
        <v>34</v>
      </c>
      <c r="B39" s="40" t="s">
        <v>54</v>
      </c>
      <c r="C39" s="40" t="s">
        <v>14</v>
      </c>
      <c r="D39" s="40" t="s">
        <v>641</v>
      </c>
      <c r="E39" s="40" t="s">
        <v>642</v>
      </c>
      <c r="F39" s="40">
        <v>0.2</v>
      </c>
      <c r="G39" s="40">
        <v>4.1</v>
      </c>
      <c r="H39" s="41">
        <v>2.7</v>
      </c>
      <c r="I39" s="41">
        <v>2.7</v>
      </c>
      <c r="J39" s="41">
        <v>62</v>
      </c>
      <c r="K39" s="41">
        <v>18.9</v>
      </c>
      <c r="L39" s="51">
        <f t="shared" si="1"/>
        <v>43.1</v>
      </c>
      <c r="M39" s="21" t="s">
        <v>552</v>
      </c>
      <c r="N39" s="40" t="s">
        <v>643</v>
      </c>
      <c r="O39" s="40"/>
    </row>
    <row r="40" s="24" customFormat="1" ht="25.9" customHeight="1" spans="1:15">
      <c r="A40" s="38">
        <v>35</v>
      </c>
      <c r="B40" s="40" t="s">
        <v>54</v>
      </c>
      <c r="C40" s="40" t="s">
        <v>14</v>
      </c>
      <c r="D40" s="40" t="s">
        <v>644</v>
      </c>
      <c r="E40" s="40" t="s">
        <v>645</v>
      </c>
      <c r="F40" s="40">
        <v>2.1</v>
      </c>
      <c r="G40" s="40">
        <v>2.8</v>
      </c>
      <c r="H40" s="41">
        <v>0.7</v>
      </c>
      <c r="I40" s="41">
        <v>0.7</v>
      </c>
      <c r="J40" s="41">
        <v>16</v>
      </c>
      <c r="K40" s="41">
        <v>4.9</v>
      </c>
      <c r="L40" s="51">
        <f t="shared" si="1"/>
        <v>11.1</v>
      </c>
      <c r="M40" s="21" t="s">
        <v>552</v>
      </c>
      <c r="N40" s="40" t="s">
        <v>646</v>
      </c>
      <c r="O40" s="40"/>
    </row>
    <row r="41" s="24" customFormat="1" ht="25.9" customHeight="1" spans="1:15">
      <c r="A41" s="38">
        <v>36</v>
      </c>
      <c r="B41" s="40" t="s">
        <v>54</v>
      </c>
      <c r="C41" s="40" t="s">
        <v>14</v>
      </c>
      <c r="D41" s="40" t="s">
        <v>647</v>
      </c>
      <c r="E41" s="40" t="s">
        <v>648</v>
      </c>
      <c r="F41" s="40">
        <v>0.1</v>
      </c>
      <c r="G41" s="40">
        <v>4.9</v>
      </c>
      <c r="H41" s="41">
        <v>2.8</v>
      </c>
      <c r="I41" s="41">
        <v>2.8</v>
      </c>
      <c r="J41" s="41">
        <v>64</v>
      </c>
      <c r="K41" s="41">
        <v>19.6</v>
      </c>
      <c r="L41" s="51">
        <f t="shared" si="1"/>
        <v>44.4</v>
      </c>
      <c r="M41" s="21" t="s">
        <v>552</v>
      </c>
      <c r="N41" s="40" t="s">
        <v>649</v>
      </c>
      <c r="O41" s="40"/>
    </row>
    <row r="42" s="24" customFormat="1" ht="25.9" customHeight="1" spans="1:15">
      <c r="A42" s="38">
        <v>37</v>
      </c>
      <c r="B42" s="40" t="s">
        <v>54</v>
      </c>
      <c r="C42" s="40" t="s">
        <v>14</v>
      </c>
      <c r="D42" s="40" t="s">
        <v>650</v>
      </c>
      <c r="E42" s="40" t="s">
        <v>651</v>
      </c>
      <c r="F42" s="40">
        <v>0.2</v>
      </c>
      <c r="G42" s="40">
        <v>3.7</v>
      </c>
      <c r="H42" s="41">
        <v>3.1</v>
      </c>
      <c r="I42" s="41">
        <v>3.1</v>
      </c>
      <c r="J42" s="41">
        <v>71</v>
      </c>
      <c r="K42" s="41">
        <v>21.7</v>
      </c>
      <c r="L42" s="51">
        <f t="shared" si="1"/>
        <v>49.3</v>
      </c>
      <c r="M42" s="21" t="s">
        <v>552</v>
      </c>
      <c r="N42" s="40" t="s">
        <v>652</v>
      </c>
      <c r="O42" s="40"/>
    </row>
    <row r="43" s="24" customFormat="1" ht="25.9" customHeight="1" spans="1:15">
      <c r="A43" s="38">
        <v>38</v>
      </c>
      <c r="B43" s="40" t="s">
        <v>54</v>
      </c>
      <c r="C43" s="40" t="s">
        <v>14</v>
      </c>
      <c r="D43" s="40" t="s">
        <v>653</v>
      </c>
      <c r="E43" s="40" t="s">
        <v>654</v>
      </c>
      <c r="F43" s="40">
        <v>0.2</v>
      </c>
      <c r="G43" s="40">
        <v>2.9</v>
      </c>
      <c r="H43" s="41">
        <v>1.9</v>
      </c>
      <c r="I43" s="41">
        <v>1.9</v>
      </c>
      <c r="J43" s="41">
        <v>44</v>
      </c>
      <c r="K43" s="41">
        <v>13.3</v>
      </c>
      <c r="L43" s="51">
        <f t="shared" si="1"/>
        <v>30.7</v>
      </c>
      <c r="M43" s="21" t="s">
        <v>655</v>
      </c>
      <c r="N43" s="40" t="s">
        <v>656</v>
      </c>
      <c r="O43" s="40"/>
    </row>
    <row r="44" s="24" customFormat="1" ht="25.9" customHeight="1" spans="1:15">
      <c r="A44" s="38">
        <v>39</v>
      </c>
      <c r="B44" s="40" t="s">
        <v>54</v>
      </c>
      <c r="C44" s="40" t="s">
        <v>14</v>
      </c>
      <c r="D44" s="40" t="s">
        <v>657</v>
      </c>
      <c r="E44" s="40" t="s">
        <v>658</v>
      </c>
      <c r="F44" s="40">
        <v>3.4</v>
      </c>
      <c r="G44" s="40">
        <v>4.3</v>
      </c>
      <c r="H44" s="41">
        <v>0.9</v>
      </c>
      <c r="I44" s="41">
        <v>0.9</v>
      </c>
      <c r="J44" s="41">
        <v>21</v>
      </c>
      <c r="K44" s="41">
        <v>6.3</v>
      </c>
      <c r="L44" s="51">
        <f t="shared" si="1"/>
        <v>14.7</v>
      </c>
      <c r="M44" s="21" t="s">
        <v>552</v>
      </c>
      <c r="N44" s="40" t="s">
        <v>659</v>
      </c>
      <c r="O44" s="40"/>
    </row>
    <row r="45" s="24" customFormat="1" ht="25.9" customHeight="1" spans="1:15">
      <c r="A45" s="38">
        <v>40</v>
      </c>
      <c r="B45" s="40" t="s">
        <v>54</v>
      </c>
      <c r="C45" s="40" t="s">
        <v>14</v>
      </c>
      <c r="D45" s="40" t="s">
        <v>660</v>
      </c>
      <c r="E45" s="40" t="s">
        <v>661</v>
      </c>
      <c r="F45" s="40">
        <v>0</v>
      </c>
      <c r="G45" s="40">
        <v>15.8</v>
      </c>
      <c r="H45" s="41">
        <v>15.8</v>
      </c>
      <c r="I45" s="41">
        <v>15.8</v>
      </c>
      <c r="J45" s="41">
        <v>363</v>
      </c>
      <c r="K45" s="41">
        <v>110.6</v>
      </c>
      <c r="L45" s="51">
        <f t="shared" si="1"/>
        <v>252.4</v>
      </c>
      <c r="M45" s="21" t="s">
        <v>552</v>
      </c>
      <c r="N45" s="40" t="s">
        <v>662</v>
      </c>
      <c r="O45" s="40"/>
    </row>
    <row r="46" s="24" customFormat="1" ht="25.9" customHeight="1" spans="1:15">
      <c r="A46" s="38">
        <v>41</v>
      </c>
      <c r="B46" s="40" t="s">
        <v>54</v>
      </c>
      <c r="C46" s="40" t="s">
        <v>14</v>
      </c>
      <c r="D46" s="40" t="s">
        <v>663</v>
      </c>
      <c r="E46" s="40" t="s">
        <v>664</v>
      </c>
      <c r="F46" s="40">
        <v>35.04</v>
      </c>
      <c r="G46" s="40">
        <v>51.04</v>
      </c>
      <c r="H46" s="41">
        <v>15</v>
      </c>
      <c r="I46" s="41">
        <v>15</v>
      </c>
      <c r="J46" s="41">
        <v>200</v>
      </c>
      <c r="K46" s="41">
        <v>105</v>
      </c>
      <c r="L46" s="51">
        <f t="shared" ref="L46:L52" si="2">J46-K46</f>
        <v>95</v>
      </c>
      <c r="M46" s="21" t="s">
        <v>665</v>
      </c>
      <c r="N46" s="40" t="s">
        <v>666</v>
      </c>
      <c r="O46" s="40"/>
    </row>
    <row r="47" s="24" customFormat="1" ht="25.9" customHeight="1" spans="1:15">
      <c r="A47" s="38">
        <v>42</v>
      </c>
      <c r="B47" s="40" t="s">
        <v>54</v>
      </c>
      <c r="C47" s="40" t="s">
        <v>14</v>
      </c>
      <c r="D47" s="40" t="s">
        <v>667</v>
      </c>
      <c r="E47" s="40" t="s">
        <v>668</v>
      </c>
      <c r="F47" s="40">
        <v>0</v>
      </c>
      <c r="G47" s="40">
        <v>2.2</v>
      </c>
      <c r="H47" s="41">
        <v>2.2</v>
      </c>
      <c r="I47" s="41">
        <v>2.2</v>
      </c>
      <c r="J47" s="41">
        <v>60</v>
      </c>
      <c r="K47" s="41">
        <v>15.4</v>
      </c>
      <c r="L47" s="51">
        <f t="shared" si="2"/>
        <v>44.6</v>
      </c>
      <c r="M47" s="21" t="s">
        <v>669</v>
      </c>
      <c r="N47" s="40" t="s">
        <v>670</v>
      </c>
      <c r="O47" s="40"/>
    </row>
    <row r="48" s="24" customFormat="1" ht="25.9" customHeight="1" spans="1:15">
      <c r="A48" s="38">
        <v>43</v>
      </c>
      <c r="B48" s="40" t="s">
        <v>54</v>
      </c>
      <c r="C48" s="40" t="s">
        <v>14</v>
      </c>
      <c r="D48" s="40" t="s">
        <v>671</v>
      </c>
      <c r="E48" s="40" t="s">
        <v>672</v>
      </c>
      <c r="F48" s="40">
        <v>0</v>
      </c>
      <c r="G48" s="40">
        <v>6.9</v>
      </c>
      <c r="H48" s="41">
        <v>6.9</v>
      </c>
      <c r="I48" s="41">
        <v>1.6</v>
      </c>
      <c r="J48" s="41">
        <v>36.8</v>
      </c>
      <c r="K48" s="41">
        <v>11.2</v>
      </c>
      <c r="L48" s="51">
        <f t="shared" si="2"/>
        <v>25.6</v>
      </c>
      <c r="M48" s="21" t="s">
        <v>669</v>
      </c>
      <c r="N48" s="40" t="s">
        <v>673</v>
      </c>
      <c r="O48" s="40"/>
    </row>
    <row r="49" s="24" customFormat="1" ht="25.9" customHeight="1" spans="1:15">
      <c r="A49" s="38">
        <v>44</v>
      </c>
      <c r="B49" s="40" t="s">
        <v>54</v>
      </c>
      <c r="C49" s="40" t="s">
        <v>14</v>
      </c>
      <c r="D49" s="40" t="s">
        <v>674</v>
      </c>
      <c r="E49" s="40" t="s">
        <v>675</v>
      </c>
      <c r="F49" s="40">
        <v>0</v>
      </c>
      <c r="G49" s="40">
        <v>1.1</v>
      </c>
      <c r="H49" s="41">
        <v>0.8</v>
      </c>
      <c r="I49" s="41">
        <v>0.6</v>
      </c>
      <c r="J49" s="41">
        <v>13.2</v>
      </c>
      <c r="K49" s="41">
        <v>4.2</v>
      </c>
      <c r="L49" s="51">
        <f t="shared" si="2"/>
        <v>9</v>
      </c>
      <c r="M49" s="21" t="s">
        <v>669</v>
      </c>
      <c r="N49" s="40" t="s">
        <v>676</v>
      </c>
      <c r="O49" s="40"/>
    </row>
    <row r="50" s="24" customFormat="1" ht="25.9" customHeight="1" spans="1:15">
      <c r="A50" s="38">
        <v>45</v>
      </c>
      <c r="B50" s="40" t="s">
        <v>54</v>
      </c>
      <c r="C50" s="40" t="s">
        <v>14</v>
      </c>
      <c r="D50" s="40" t="s">
        <v>677</v>
      </c>
      <c r="E50" s="40" t="s">
        <v>678</v>
      </c>
      <c r="F50" s="40">
        <v>0</v>
      </c>
      <c r="G50" s="40">
        <v>2.4</v>
      </c>
      <c r="H50" s="41">
        <v>2.4</v>
      </c>
      <c r="I50" s="41">
        <v>2.2</v>
      </c>
      <c r="J50" s="41">
        <v>48.4</v>
      </c>
      <c r="K50" s="41">
        <v>15.4</v>
      </c>
      <c r="L50" s="51">
        <f t="shared" si="2"/>
        <v>33</v>
      </c>
      <c r="M50" s="21" t="s">
        <v>669</v>
      </c>
      <c r="N50" s="40" t="s">
        <v>679</v>
      </c>
      <c r="O50" s="40"/>
    </row>
    <row r="51" s="24" customFormat="1" ht="25.9" customHeight="1" spans="1:15">
      <c r="A51" s="38">
        <v>46</v>
      </c>
      <c r="B51" s="40" t="s">
        <v>54</v>
      </c>
      <c r="C51" s="40" t="s">
        <v>14</v>
      </c>
      <c r="D51" s="40" t="s">
        <v>680</v>
      </c>
      <c r="E51" s="40" t="s">
        <v>681</v>
      </c>
      <c r="F51" s="40">
        <v>0</v>
      </c>
      <c r="G51" s="40">
        <v>4.3</v>
      </c>
      <c r="H51" s="41">
        <v>4.2</v>
      </c>
      <c r="I51" s="41">
        <v>3.2</v>
      </c>
      <c r="J51" s="41">
        <v>77</v>
      </c>
      <c r="K51" s="41">
        <v>22.4</v>
      </c>
      <c r="L51" s="51">
        <f t="shared" si="2"/>
        <v>54.6</v>
      </c>
      <c r="M51" s="21" t="s">
        <v>669</v>
      </c>
      <c r="N51" s="40" t="s">
        <v>682</v>
      </c>
      <c r="O51" s="40"/>
    </row>
    <row r="52" s="24" customFormat="1" ht="25.9" customHeight="1" spans="1:15">
      <c r="A52" s="38">
        <v>47</v>
      </c>
      <c r="B52" s="40" t="s">
        <v>54</v>
      </c>
      <c r="C52" s="40" t="s">
        <v>14</v>
      </c>
      <c r="D52" s="40" t="s">
        <v>683</v>
      </c>
      <c r="E52" s="40" t="s">
        <v>684</v>
      </c>
      <c r="F52" s="40">
        <v>0</v>
      </c>
      <c r="G52" s="40">
        <v>6.3</v>
      </c>
      <c r="H52" s="41">
        <v>5.2</v>
      </c>
      <c r="I52" s="41">
        <v>5.2</v>
      </c>
      <c r="J52" s="41">
        <v>114.4</v>
      </c>
      <c r="K52" s="41">
        <v>36.4</v>
      </c>
      <c r="L52" s="51">
        <f t="shared" si="2"/>
        <v>78</v>
      </c>
      <c r="M52" s="21" t="s">
        <v>669</v>
      </c>
      <c r="N52" s="40" t="s">
        <v>685</v>
      </c>
      <c r="O52" s="40"/>
    </row>
    <row r="53" s="23" customFormat="1" ht="25.9" customHeight="1" spans="1:15">
      <c r="A53" s="32" t="s">
        <v>107</v>
      </c>
      <c r="B53" s="35" t="s">
        <v>20</v>
      </c>
      <c r="C53" s="36"/>
      <c r="D53" s="32">
        <v>163</v>
      </c>
      <c r="E53" s="32"/>
      <c r="F53" s="32"/>
      <c r="G53" s="32"/>
      <c r="H53" s="42">
        <f>SUM(H54:H216)</f>
        <v>264.086</v>
      </c>
      <c r="I53" s="42">
        <f>SUM(I54:I216)</f>
        <v>264.086</v>
      </c>
      <c r="J53" s="42">
        <f>SUM(J54:J216)</f>
        <v>5364</v>
      </c>
      <c r="K53" s="42">
        <f>SUM(K54:K216)</f>
        <v>1320.43</v>
      </c>
      <c r="L53" s="42">
        <f>SUM(L54:L216)</f>
        <v>4043.57</v>
      </c>
      <c r="M53" s="47"/>
      <c r="N53" s="32"/>
      <c r="O53" s="32"/>
    </row>
    <row r="54" s="24" customFormat="1" ht="25.9" customHeight="1" spans="1:15">
      <c r="A54" s="40">
        <v>48</v>
      </c>
      <c r="B54" s="40" t="s">
        <v>54</v>
      </c>
      <c r="C54" s="40" t="s">
        <v>20</v>
      </c>
      <c r="D54" s="40" t="s">
        <v>686</v>
      </c>
      <c r="E54" s="40" t="s">
        <v>687</v>
      </c>
      <c r="F54" s="40">
        <v>0</v>
      </c>
      <c r="G54" s="40">
        <v>1</v>
      </c>
      <c r="H54" s="41">
        <v>1</v>
      </c>
      <c r="I54" s="41">
        <v>1</v>
      </c>
      <c r="J54" s="41">
        <v>32</v>
      </c>
      <c r="K54" s="41">
        <v>5</v>
      </c>
      <c r="L54" s="51">
        <f t="shared" ref="L54:L77" si="3">J54-K54</f>
        <v>27</v>
      </c>
      <c r="M54" s="21" t="s">
        <v>688</v>
      </c>
      <c r="N54" s="40" t="s">
        <v>689</v>
      </c>
      <c r="O54" s="40"/>
    </row>
    <row r="55" s="24" customFormat="1" ht="25.9" customHeight="1" spans="1:15">
      <c r="A55" s="40">
        <v>49</v>
      </c>
      <c r="B55" s="40" t="s">
        <v>54</v>
      </c>
      <c r="C55" s="40" t="s">
        <v>20</v>
      </c>
      <c r="D55" s="40" t="s">
        <v>690</v>
      </c>
      <c r="E55" s="40" t="s">
        <v>691</v>
      </c>
      <c r="F55" s="40">
        <v>0</v>
      </c>
      <c r="G55" s="40">
        <v>3.6</v>
      </c>
      <c r="H55" s="41">
        <v>2.1</v>
      </c>
      <c r="I55" s="41">
        <v>2.1</v>
      </c>
      <c r="J55" s="41">
        <v>42</v>
      </c>
      <c r="K55" s="41">
        <v>10.5</v>
      </c>
      <c r="L55" s="51">
        <f t="shared" si="3"/>
        <v>31.5</v>
      </c>
      <c r="M55" s="21" t="s">
        <v>692</v>
      </c>
      <c r="N55" s="40" t="s">
        <v>693</v>
      </c>
      <c r="O55" s="40"/>
    </row>
    <row r="56" s="24" customFormat="1" ht="25.9" customHeight="1" spans="1:15">
      <c r="A56" s="40">
        <v>50</v>
      </c>
      <c r="B56" s="40" t="s">
        <v>54</v>
      </c>
      <c r="C56" s="40" t="s">
        <v>20</v>
      </c>
      <c r="D56" s="40" t="s">
        <v>694</v>
      </c>
      <c r="E56" s="40" t="s">
        <v>695</v>
      </c>
      <c r="F56" s="40">
        <v>0</v>
      </c>
      <c r="G56" s="40">
        <v>8.5</v>
      </c>
      <c r="H56" s="41">
        <v>7.6</v>
      </c>
      <c r="I56" s="41">
        <v>7.6</v>
      </c>
      <c r="J56" s="41">
        <v>108</v>
      </c>
      <c r="K56" s="41">
        <v>38</v>
      </c>
      <c r="L56" s="51">
        <f t="shared" si="3"/>
        <v>70</v>
      </c>
      <c r="M56" s="21" t="s">
        <v>696</v>
      </c>
      <c r="N56" s="40" t="s">
        <v>697</v>
      </c>
      <c r="O56" s="40"/>
    </row>
    <row r="57" s="24" customFormat="1" ht="25.9" customHeight="1" spans="1:15">
      <c r="A57" s="40">
        <v>51</v>
      </c>
      <c r="B57" s="40" t="s">
        <v>54</v>
      </c>
      <c r="C57" s="40" t="s">
        <v>20</v>
      </c>
      <c r="D57" s="40" t="s">
        <v>698</v>
      </c>
      <c r="E57" s="40" t="s">
        <v>699</v>
      </c>
      <c r="F57" s="40">
        <v>0</v>
      </c>
      <c r="G57" s="40">
        <v>14.5</v>
      </c>
      <c r="H57" s="41">
        <v>7.5</v>
      </c>
      <c r="I57" s="41">
        <v>7.5</v>
      </c>
      <c r="J57" s="41">
        <v>141</v>
      </c>
      <c r="K57" s="41">
        <v>37.5</v>
      </c>
      <c r="L57" s="51">
        <f t="shared" si="3"/>
        <v>103.5</v>
      </c>
      <c r="M57" s="21" t="s">
        <v>700</v>
      </c>
      <c r="N57" s="40" t="s">
        <v>701</v>
      </c>
      <c r="O57" s="40"/>
    </row>
    <row r="58" s="24" customFormat="1" ht="25.9" customHeight="1" spans="1:15">
      <c r="A58" s="40">
        <v>52</v>
      </c>
      <c r="B58" s="40" t="s">
        <v>54</v>
      </c>
      <c r="C58" s="40" t="s">
        <v>20</v>
      </c>
      <c r="D58" s="40" t="s">
        <v>702</v>
      </c>
      <c r="E58" s="40" t="s">
        <v>703</v>
      </c>
      <c r="F58" s="40">
        <v>0</v>
      </c>
      <c r="G58" s="40">
        <v>5.6</v>
      </c>
      <c r="H58" s="41">
        <v>5.4</v>
      </c>
      <c r="I58" s="41">
        <v>5.4</v>
      </c>
      <c r="J58" s="41">
        <v>66</v>
      </c>
      <c r="K58" s="41">
        <v>27</v>
      </c>
      <c r="L58" s="51">
        <f t="shared" si="3"/>
        <v>39</v>
      </c>
      <c r="M58" s="21" t="s">
        <v>704</v>
      </c>
      <c r="N58" s="40" t="s">
        <v>705</v>
      </c>
      <c r="O58" s="40"/>
    </row>
    <row r="59" s="24" customFormat="1" ht="25.9" customHeight="1" spans="1:15">
      <c r="A59" s="40">
        <v>53</v>
      </c>
      <c r="B59" s="40" t="s">
        <v>54</v>
      </c>
      <c r="C59" s="40" t="s">
        <v>20</v>
      </c>
      <c r="D59" s="40" t="s">
        <v>706</v>
      </c>
      <c r="E59" s="40" t="s">
        <v>707</v>
      </c>
      <c r="F59" s="40">
        <v>0</v>
      </c>
      <c r="G59" s="40">
        <v>5.2</v>
      </c>
      <c r="H59" s="41">
        <v>3.3</v>
      </c>
      <c r="I59" s="41">
        <v>3.3</v>
      </c>
      <c r="J59" s="41">
        <v>116</v>
      </c>
      <c r="K59" s="41">
        <v>16.5</v>
      </c>
      <c r="L59" s="51">
        <f t="shared" si="3"/>
        <v>99.5</v>
      </c>
      <c r="M59" s="21" t="s">
        <v>708</v>
      </c>
      <c r="N59" s="40" t="s">
        <v>709</v>
      </c>
      <c r="O59" s="40"/>
    </row>
    <row r="60" s="24" customFormat="1" ht="25.9" customHeight="1" spans="1:15">
      <c r="A60" s="40">
        <v>54</v>
      </c>
      <c r="B60" s="40" t="s">
        <v>54</v>
      </c>
      <c r="C60" s="40" t="s">
        <v>20</v>
      </c>
      <c r="D60" s="40" t="s">
        <v>710</v>
      </c>
      <c r="E60" s="40" t="s">
        <v>711</v>
      </c>
      <c r="F60" s="40">
        <v>0</v>
      </c>
      <c r="G60" s="40">
        <v>9.5</v>
      </c>
      <c r="H60" s="41">
        <v>9</v>
      </c>
      <c r="I60" s="41">
        <v>9</v>
      </c>
      <c r="J60" s="41">
        <v>106</v>
      </c>
      <c r="K60" s="41">
        <v>45</v>
      </c>
      <c r="L60" s="51">
        <f t="shared" si="3"/>
        <v>61</v>
      </c>
      <c r="M60" s="21" t="s">
        <v>712</v>
      </c>
      <c r="N60" s="40" t="s">
        <v>713</v>
      </c>
      <c r="O60" s="40"/>
    </row>
    <row r="61" s="24" customFormat="1" ht="25.9" customHeight="1" spans="1:15">
      <c r="A61" s="40">
        <v>55</v>
      </c>
      <c r="B61" s="40" t="s">
        <v>54</v>
      </c>
      <c r="C61" s="40" t="s">
        <v>20</v>
      </c>
      <c r="D61" s="40" t="s">
        <v>714</v>
      </c>
      <c r="E61" s="40" t="s">
        <v>715</v>
      </c>
      <c r="F61" s="40">
        <v>1.3</v>
      </c>
      <c r="G61" s="40">
        <v>2.8</v>
      </c>
      <c r="H61" s="41">
        <v>1.5</v>
      </c>
      <c r="I61" s="41">
        <v>1.5</v>
      </c>
      <c r="J61" s="41">
        <v>25</v>
      </c>
      <c r="K61" s="41">
        <v>7.5</v>
      </c>
      <c r="L61" s="51">
        <f t="shared" si="3"/>
        <v>17.5</v>
      </c>
      <c r="M61" s="21" t="s">
        <v>716</v>
      </c>
      <c r="N61" s="40" t="s">
        <v>717</v>
      </c>
      <c r="O61" s="40"/>
    </row>
    <row r="62" s="24" customFormat="1" ht="25.9" customHeight="1" spans="1:15">
      <c r="A62" s="40">
        <v>56</v>
      </c>
      <c r="B62" s="40" t="s">
        <v>54</v>
      </c>
      <c r="C62" s="40" t="s">
        <v>20</v>
      </c>
      <c r="D62" s="40" t="s">
        <v>718</v>
      </c>
      <c r="E62" s="40" t="s">
        <v>719</v>
      </c>
      <c r="F62" s="40">
        <v>0.3</v>
      </c>
      <c r="G62" s="40">
        <v>2.1</v>
      </c>
      <c r="H62" s="41">
        <v>1.8</v>
      </c>
      <c r="I62" s="41">
        <v>1.8</v>
      </c>
      <c r="J62" s="41">
        <v>40</v>
      </c>
      <c r="K62" s="41">
        <v>9</v>
      </c>
      <c r="L62" s="51">
        <f t="shared" si="3"/>
        <v>31</v>
      </c>
      <c r="M62" s="21" t="s">
        <v>716</v>
      </c>
      <c r="N62" s="40" t="s">
        <v>720</v>
      </c>
      <c r="O62" s="40"/>
    </row>
    <row r="63" s="24" customFormat="1" ht="25.9" customHeight="1" spans="1:15">
      <c r="A63" s="40">
        <v>57</v>
      </c>
      <c r="B63" s="40" t="s">
        <v>54</v>
      </c>
      <c r="C63" s="40" t="s">
        <v>20</v>
      </c>
      <c r="D63" s="40" t="s">
        <v>721</v>
      </c>
      <c r="E63" s="40" t="s">
        <v>722</v>
      </c>
      <c r="F63" s="40">
        <v>0.9</v>
      </c>
      <c r="G63" s="40">
        <v>2.4</v>
      </c>
      <c r="H63" s="41">
        <v>1.5</v>
      </c>
      <c r="I63" s="41">
        <v>1.5</v>
      </c>
      <c r="J63" s="41">
        <v>21</v>
      </c>
      <c r="K63" s="41">
        <v>7.5</v>
      </c>
      <c r="L63" s="51">
        <f t="shared" si="3"/>
        <v>13.5</v>
      </c>
      <c r="M63" s="21" t="s">
        <v>723</v>
      </c>
      <c r="N63" s="40" t="s">
        <v>724</v>
      </c>
      <c r="O63" s="40"/>
    </row>
    <row r="64" s="24" customFormat="1" ht="25.9" customHeight="1" spans="1:15">
      <c r="A64" s="40">
        <v>58</v>
      </c>
      <c r="B64" s="40" t="s">
        <v>54</v>
      </c>
      <c r="C64" s="40" t="s">
        <v>20</v>
      </c>
      <c r="D64" s="40" t="s">
        <v>725</v>
      </c>
      <c r="E64" s="40" t="s">
        <v>726</v>
      </c>
      <c r="F64" s="40">
        <v>0</v>
      </c>
      <c r="G64" s="40">
        <v>2.6</v>
      </c>
      <c r="H64" s="41">
        <v>2.4</v>
      </c>
      <c r="I64" s="41">
        <v>2.4</v>
      </c>
      <c r="J64" s="41">
        <v>44</v>
      </c>
      <c r="K64" s="41">
        <v>12</v>
      </c>
      <c r="L64" s="51">
        <f t="shared" si="3"/>
        <v>32</v>
      </c>
      <c r="M64" s="21" t="s">
        <v>716</v>
      </c>
      <c r="N64" s="40" t="s">
        <v>727</v>
      </c>
      <c r="O64" s="40"/>
    </row>
    <row r="65" s="24" customFormat="1" ht="25.9" customHeight="1" spans="1:15">
      <c r="A65" s="40">
        <v>59</v>
      </c>
      <c r="B65" s="40" t="s">
        <v>54</v>
      </c>
      <c r="C65" s="40" t="s">
        <v>20</v>
      </c>
      <c r="D65" s="40" t="s">
        <v>728</v>
      </c>
      <c r="E65" s="40" t="s">
        <v>729</v>
      </c>
      <c r="F65" s="40">
        <v>0.4</v>
      </c>
      <c r="G65" s="40">
        <v>3.6</v>
      </c>
      <c r="H65" s="41">
        <v>1.8</v>
      </c>
      <c r="I65" s="41">
        <v>1.8</v>
      </c>
      <c r="J65" s="41">
        <v>34</v>
      </c>
      <c r="K65" s="41">
        <v>9</v>
      </c>
      <c r="L65" s="51">
        <f t="shared" si="3"/>
        <v>25</v>
      </c>
      <c r="M65" s="21" t="s">
        <v>723</v>
      </c>
      <c r="N65" s="40" t="s">
        <v>730</v>
      </c>
      <c r="O65" s="40"/>
    </row>
    <row r="66" s="24" customFormat="1" ht="25.9" customHeight="1" spans="1:15">
      <c r="A66" s="40">
        <v>60</v>
      </c>
      <c r="B66" s="40" t="s">
        <v>54</v>
      </c>
      <c r="C66" s="40" t="s">
        <v>20</v>
      </c>
      <c r="D66" s="40" t="s">
        <v>731</v>
      </c>
      <c r="E66" s="40" t="s">
        <v>732</v>
      </c>
      <c r="F66" s="40">
        <v>0</v>
      </c>
      <c r="G66" s="40">
        <v>10.8</v>
      </c>
      <c r="H66" s="41">
        <v>4.1</v>
      </c>
      <c r="I66" s="41">
        <v>4.1</v>
      </c>
      <c r="J66" s="52">
        <v>52</v>
      </c>
      <c r="K66" s="52">
        <v>20.5</v>
      </c>
      <c r="L66" s="51">
        <f t="shared" si="3"/>
        <v>31.5</v>
      </c>
      <c r="M66" s="21" t="s">
        <v>723</v>
      </c>
      <c r="N66" s="40" t="s">
        <v>733</v>
      </c>
      <c r="O66" s="40"/>
    </row>
    <row r="67" s="24" customFormat="1" ht="25.9" customHeight="1" spans="1:15">
      <c r="A67" s="40">
        <v>61</v>
      </c>
      <c r="B67" s="40" t="s">
        <v>54</v>
      </c>
      <c r="C67" s="40" t="s">
        <v>20</v>
      </c>
      <c r="D67" s="40" t="s">
        <v>734</v>
      </c>
      <c r="E67" s="40" t="s">
        <v>735</v>
      </c>
      <c r="F67" s="40">
        <v>0.4</v>
      </c>
      <c r="G67" s="40">
        <v>2</v>
      </c>
      <c r="H67" s="41">
        <v>1.6</v>
      </c>
      <c r="I67" s="41">
        <v>1.6</v>
      </c>
      <c r="J67" s="41">
        <v>43</v>
      </c>
      <c r="K67" s="41">
        <v>8</v>
      </c>
      <c r="L67" s="51">
        <f t="shared" si="3"/>
        <v>35</v>
      </c>
      <c r="M67" s="21" t="s">
        <v>736</v>
      </c>
      <c r="N67" s="40" t="s">
        <v>737</v>
      </c>
      <c r="O67" s="40"/>
    </row>
    <row r="68" s="24" customFormat="1" ht="25.9" customHeight="1" spans="1:15">
      <c r="A68" s="40">
        <v>62</v>
      </c>
      <c r="B68" s="40" t="s">
        <v>54</v>
      </c>
      <c r="C68" s="40" t="s">
        <v>20</v>
      </c>
      <c r="D68" s="40" t="s">
        <v>738</v>
      </c>
      <c r="E68" s="40" t="s">
        <v>739</v>
      </c>
      <c r="F68" s="40">
        <v>0</v>
      </c>
      <c r="G68" s="40">
        <v>2.3</v>
      </c>
      <c r="H68" s="41">
        <v>0.8</v>
      </c>
      <c r="I68" s="41">
        <v>0.8</v>
      </c>
      <c r="J68" s="41">
        <v>13</v>
      </c>
      <c r="K68" s="41">
        <v>4</v>
      </c>
      <c r="L68" s="51">
        <f t="shared" si="3"/>
        <v>9</v>
      </c>
      <c r="M68" s="21" t="s">
        <v>740</v>
      </c>
      <c r="N68" s="40" t="s">
        <v>741</v>
      </c>
      <c r="O68" s="40"/>
    </row>
    <row r="69" s="24" customFormat="1" ht="25.9" customHeight="1" spans="1:15">
      <c r="A69" s="40">
        <v>63</v>
      </c>
      <c r="B69" s="40" t="s">
        <v>54</v>
      </c>
      <c r="C69" s="40" t="s">
        <v>20</v>
      </c>
      <c r="D69" s="40" t="s">
        <v>742</v>
      </c>
      <c r="E69" s="40" t="s">
        <v>743</v>
      </c>
      <c r="F69" s="40">
        <v>0</v>
      </c>
      <c r="G69" s="40">
        <v>0.4</v>
      </c>
      <c r="H69" s="41">
        <v>0.4</v>
      </c>
      <c r="I69" s="41">
        <v>0.4</v>
      </c>
      <c r="J69" s="41">
        <v>9</v>
      </c>
      <c r="K69" s="41">
        <v>2</v>
      </c>
      <c r="L69" s="51">
        <f t="shared" si="3"/>
        <v>7</v>
      </c>
      <c r="M69" s="21" t="s">
        <v>744</v>
      </c>
      <c r="N69" s="40" t="s">
        <v>745</v>
      </c>
      <c r="O69" s="40"/>
    </row>
    <row r="70" s="24" customFormat="1" ht="25.9" customHeight="1" spans="1:15">
      <c r="A70" s="40">
        <v>64</v>
      </c>
      <c r="B70" s="40" t="s">
        <v>54</v>
      </c>
      <c r="C70" s="40" t="s">
        <v>20</v>
      </c>
      <c r="D70" s="40" t="s">
        <v>746</v>
      </c>
      <c r="E70" s="40" t="s">
        <v>747</v>
      </c>
      <c r="F70" s="40">
        <v>0</v>
      </c>
      <c r="G70" s="40">
        <v>0.4</v>
      </c>
      <c r="H70" s="41">
        <v>0.4</v>
      </c>
      <c r="I70" s="41">
        <v>0.4</v>
      </c>
      <c r="J70" s="41">
        <v>7</v>
      </c>
      <c r="K70" s="41">
        <v>2</v>
      </c>
      <c r="L70" s="51">
        <f t="shared" si="3"/>
        <v>5</v>
      </c>
      <c r="M70" s="21" t="s">
        <v>748</v>
      </c>
      <c r="N70" s="40" t="s">
        <v>749</v>
      </c>
      <c r="O70" s="40"/>
    </row>
    <row r="71" s="24" customFormat="1" ht="25.9" customHeight="1" spans="1:15">
      <c r="A71" s="40">
        <v>65</v>
      </c>
      <c r="B71" s="40" t="s">
        <v>54</v>
      </c>
      <c r="C71" s="40" t="s">
        <v>20</v>
      </c>
      <c r="D71" s="40" t="s">
        <v>750</v>
      </c>
      <c r="E71" s="40" t="s">
        <v>751</v>
      </c>
      <c r="F71" s="40">
        <v>0</v>
      </c>
      <c r="G71" s="40">
        <v>1.3</v>
      </c>
      <c r="H71" s="41">
        <v>1.3</v>
      </c>
      <c r="I71" s="41">
        <v>1.3</v>
      </c>
      <c r="J71" s="41">
        <v>22</v>
      </c>
      <c r="K71" s="41">
        <v>6.5</v>
      </c>
      <c r="L71" s="51">
        <f t="shared" si="3"/>
        <v>15.5</v>
      </c>
      <c r="M71" s="21" t="s">
        <v>752</v>
      </c>
      <c r="N71" s="40" t="s">
        <v>753</v>
      </c>
      <c r="O71" s="40"/>
    </row>
    <row r="72" s="24" customFormat="1" ht="25.9" customHeight="1" spans="1:15">
      <c r="A72" s="40">
        <v>66</v>
      </c>
      <c r="B72" s="40" t="s">
        <v>54</v>
      </c>
      <c r="C72" s="40" t="s">
        <v>20</v>
      </c>
      <c r="D72" s="40" t="s">
        <v>754</v>
      </c>
      <c r="E72" s="40" t="s">
        <v>755</v>
      </c>
      <c r="F72" s="40">
        <v>0</v>
      </c>
      <c r="G72" s="40">
        <v>1.6</v>
      </c>
      <c r="H72" s="41">
        <v>1.6</v>
      </c>
      <c r="I72" s="41">
        <v>1.6</v>
      </c>
      <c r="J72" s="41">
        <v>27</v>
      </c>
      <c r="K72" s="41">
        <v>8</v>
      </c>
      <c r="L72" s="51">
        <f t="shared" si="3"/>
        <v>19</v>
      </c>
      <c r="M72" s="21" t="s">
        <v>756</v>
      </c>
      <c r="N72" s="40" t="s">
        <v>757</v>
      </c>
      <c r="O72" s="40"/>
    </row>
    <row r="73" s="24" customFormat="1" ht="25.9" customHeight="1" spans="1:15">
      <c r="A73" s="40">
        <v>67</v>
      </c>
      <c r="B73" s="40" t="s">
        <v>54</v>
      </c>
      <c r="C73" s="40" t="s">
        <v>20</v>
      </c>
      <c r="D73" s="40" t="s">
        <v>758</v>
      </c>
      <c r="E73" s="40" t="s">
        <v>759</v>
      </c>
      <c r="F73" s="40">
        <v>0</v>
      </c>
      <c r="G73" s="40">
        <v>0.6</v>
      </c>
      <c r="H73" s="41">
        <v>0.6</v>
      </c>
      <c r="I73" s="41">
        <v>0.6</v>
      </c>
      <c r="J73" s="41">
        <v>10</v>
      </c>
      <c r="K73" s="41">
        <v>3</v>
      </c>
      <c r="L73" s="51">
        <f t="shared" si="3"/>
        <v>7</v>
      </c>
      <c r="M73" s="21" t="s">
        <v>756</v>
      </c>
      <c r="N73" s="40" t="s">
        <v>760</v>
      </c>
      <c r="O73" s="40"/>
    </row>
    <row r="74" s="24" customFormat="1" ht="25.9" customHeight="1" spans="1:15">
      <c r="A74" s="40">
        <v>68</v>
      </c>
      <c r="B74" s="40" t="s">
        <v>54</v>
      </c>
      <c r="C74" s="40" t="s">
        <v>20</v>
      </c>
      <c r="D74" s="40" t="s">
        <v>761</v>
      </c>
      <c r="E74" s="40" t="s">
        <v>762</v>
      </c>
      <c r="F74" s="40">
        <v>0</v>
      </c>
      <c r="G74" s="40">
        <v>1.2</v>
      </c>
      <c r="H74" s="41">
        <v>1.2</v>
      </c>
      <c r="I74" s="41">
        <v>1.2</v>
      </c>
      <c r="J74" s="41">
        <v>21</v>
      </c>
      <c r="K74" s="41">
        <v>6</v>
      </c>
      <c r="L74" s="51">
        <f t="shared" si="3"/>
        <v>15</v>
      </c>
      <c r="M74" s="21" t="s">
        <v>763</v>
      </c>
      <c r="N74" s="40" t="s">
        <v>764</v>
      </c>
      <c r="O74" s="40"/>
    </row>
    <row r="75" s="24" customFormat="1" ht="25.9" customHeight="1" spans="1:15">
      <c r="A75" s="40">
        <v>69</v>
      </c>
      <c r="B75" s="40" t="s">
        <v>54</v>
      </c>
      <c r="C75" s="40" t="s">
        <v>20</v>
      </c>
      <c r="D75" s="40" t="s">
        <v>765</v>
      </c>
      <c r="E75" s="40" t="s">
        <v>766</v>
      </c>
      <c r="F75" s="40">
        <v>0</v>
      </c>
      <c r="G75" s="40">
        <v>0.6</v>
      </c>
      <c r="H75" s="41">
        <v>0.6</v>
      </c>
      <c r="I75" s="41">
        <v>0.6</v>
      </c>
      <c r="J75" s="41">
        <v>12</v>
      </c>
      <c r="K75" s="41">
        <v>3</v>
      </c>
      <c r="L75" s="51">
        <f t="shared" si="3"/>
        <v>9</v>
      </c>
      <c r="M75" s="21" t="s">
        <v>767</v>
      </c>
      <c r="N75" s="40" t="s">
        <v>768</v>
      </c>
      <c r="O75" s="40"/>
    </row>
    <row r="76" s="24" customFormat="1" ht="25.9" customHeight="1" spans="1:15">
      <c r="A76" s="40">
        <v>70</v>
      </c>
      <c r="B76" s="40" t="s">
        <v>54</v>
      </c>
      <c r="C76" s="40" t="s">
        <v>20</v>
      </c>
      <c r="D76" s="40" t="s">
        <v>769</v>
      </c>
      <c r="E76" s="40" t="s">
        <v>770</v>
      </c>
      <c r="F76" s="40">
        <v>0.4</v>
      </c>
      <c r="G76" s="40">
        <v>0.8</v>
      </c>
      <c r="H76" s="41">
        <v>0.4</v>
      </c>
      <c r="I76" s="41">
        <v>0.4</v>
      </c>
      <c r="J76" s="41">
        <v>8</v>
      </c>
      <c r="K76" s="41">
        <v>2</v>
      </c>
      <c r="L76" s="51">
        <f t="shared" si="3"/>
        <v>6</v>
      </c>
      <c r="M76" s="21" t="s">
        <v>744</v>
      </c>
      <c r="N76" s="40" t="s">
        <v>771</v>
      </c>
      <c r="O76" s="40"/>
    </row>
    <row r="77" s="24" customFormat="1" ht="25.9" customHeight="1" spans="1:15">
      <c r="A77" s="40">
        <v>71</v>
      </c>
      <c r="B77" s="40" t="s">
        <v>54</v>
      </c>
      <c r="C77" s="40" t="s">
        <v>20</v>
      </c>
      <c r="D77" s="40" t="s">
        <v>772</v>
      </c>
      <c r="E77" s="40" t="s">
        <v>773</v>
      </c>
      <c r="F77" s="40">
        <v>0.4</v>
      </c>
      <c r="G77" s="40">
        <v>3.7</v>
      </c>
      <c r="H77" s="41">
        <v>1.9</v>
      </c>
      <c r="I77" s="41">
        <v>1.9</v>
      </c>
      <c r="J77" s="41">
        <v>37</v>
      </c>
      <c r="K77" s="41">
        <v>9.5</v>
      </c>
      <c r="L77" s="51">
        <f t="shared" si="3"/>
        <v>27.5</v>
      </c>
      <c r="M77" s="21" t="s">
        <v>744</v>
      </c>
      <c r="N77" s="40" t="s">
        <v>774</v>
      </c>
      <c r="O77" s="40"/>
    </row>
    <row r="78" s="24" customFormat="1" ht="25.9" customHeight="1" spans="1:15">
      <c r="A78" s="40">
        <v>72</v>
      </c>
      <c r="B78" s="40" t="s">
        <v>54</v>
      </c>
      <c r="C78" s="40" t="s">
        <v>20</v>
      </c>
      <c r="D78" s="40" t="s">
        <v>775</v>
      </c>
      <c r="E78" s="40" t="s">
        <v>776</v>
      </c>
      <c r="F78" s="40">
        <v>0</v>
      </c>
      <c r="G78" s="40">
        <v>1</v>
      </c>
      <c r="H78" s="41">
        <v>1</v>
      </c>
      <c r="I78" s="41">
        <v>1</v>
      </c>
      <c r="J78" s="41">
        <v>20</v>
      </c>
      <c r="K78" s="41">
        <v>5</v>
      </c>
      <c r="L78" s="51">
        <f t="shared" ref="L78:L141" si="4">J78-K78</f>
        <v>15</v>
      </c>
      <c r="M78" s="21" t="s">
        <v>777</v>
      </c>
      <c r="N78" s="40" t="s">
        <v>778</v>
      </c>
      <c r="O78" s="40"/>
    </row>
    <row r="79" s="24" customFormat="1" ht="25.9" customHeight="1" spans="1:15">
      <c r="A79" s="40">
        <v>73</v>
      </c>
      <c r="B79" s="40" t="s">
        <v>54</v>
      </c>
      <c r="C79" s="40" t="s">
        <v>20</v>
      </c>
      <c r="D79" s="40" t="s">
        <v>779</v>
      </c>
      <c r="E79" s="40" t="s">
        <v>780</v>
      </c>
      <c r="F79" s="40">
        <v>0</v>
      </c>
      <c r="G79" s="40">
        <v>0.5</v>
      </c>
      <c r="H79" s="41">
        <v>0.5</v>
      </c>
      <c r="I79" s="41">
        <v>0.5</v>
      </c>
      <c r="J79" s="41">
        <v>9</v>
      </c>
      <c r="K79" s="41">
        <v>2.5</v>
      </c>
      <c r="L79" s="51">
        <f t="shared" si="4"/>
        <v>6.5</v>
      </c>
      <c r="M79" s="21" t="s">
        <v>781</v>
      </c>
      <c r="N79" s="40" t="s">
        <v>782</v>
      </c>
      <c r="O79" s="40"/>
    </row>
    <row r="80" s="24" customFormat="1" ht="25.9" customHeight="1" spans="1:15">
      <c r="A80" s="40">
        <v>74</v>
      </c>
      <c r="B80" s="40" t="s">
        <v>54</v>
      </c>
      <c r="C80" s="40" t="s">
        <v>20</v>
      </c>
      <c r="D80" s="40" t="s">
        <v>783</v>
      </c>
      <c r="E80" s="40" t="s">
        <v>784</v>
      </c>
      <c r="F80" s="40">
        <v>0</v>
      </c>
      <c r="G80" s="40">
        <v>1.1</v>
      </c>
      <c r="H80" s="41">
        <v>1.1</v>
      </c>
      <c r="I80" s="41">
        <v>1.1</v>
      </c>
      <c r="J80" s="41">
        <v>19</v>
      </c>
      <c r="K80" s="41">
        <v>5.5</v>
      </c>
      <c r="L80" s="51">
        <f t="shared" si="4"/>
        <v>13.5</v>
      </c>
      <c r="M80" s="21" t="s">
        <v>781</v>
      </c>
      <c r="N80" s="40" t="s">
        <v>785</v>
      </c>
      <c r="O80" s="40"/>
    </row>
    <row r="81" s="24" customFormat="1" ht="25.9" customHeight="1" spans="1:15">
      <c r="A81" s="40">
        <v>75</v>
      </c>
      <c r="B81" s="40" t="s">
        <v>54</v>
      </c>
      <c r="C81" s="40" t="s">
        <v>20</v>
      </c>
      <c r="D81" s="40" t="s">
        <v>786</v>
      </c>
      <c r="E81" s="40" t="s">
        <v>787</v>
      </c>
      <c r="F81" s="40">
        <v>0</v>
      </c>
      <c r="G81" s="40">
        <v>1</v>
      </c>
      <c r="H81" s="41">
        <v>1</v>
      </c>
      <c r="I81" s="41">
        <v>1</v>
      </c>
      <c r="J81" s="41">
        <v>25</v>
      </c>
      <c r="K81" s="41">
        <v>5</v>
      </c>
      <c r="L81" s="51">
        <f t="shared" si="4"/>
        <v>20</v>
      </c>
      <c r="M81" s="21" t="s">
        <v>788</v>
      </c>
      <c r="N81" s="40" t="s">
        <v>789</v>
      </c>
      <c r="O81" s="40"/>
    </row>
    <row r="82" s="24" customFormat="1" ht="25.9" customHeight="1" spans="1:15">
      <c r="A82" s="40">
        <v>76</v>
      </c>
      <c r="B82" s="40" t="s">
        <v>54</v>
      </c>
      <c r="C82" s="40" t="s">
        <v>20</v>
      </c>
      <c r="D82" s="40" t="s">
        <v>790</v>
      </c>
      <c r="E82" s="40" t="s">
        <v>791</v>
      </c>
      <c r="F82" s="40">
        <v>0.4</v>
      </c>
      <c r="G82" s="40">
        <v>2.1</v>
      </c>
      <c r="H82" s="41">
        <v>1.7</v>
      </c>
      <c r="I82" s="41">
        <v>1.7</v>
      </c>
      <c r="J82" s="41">
        <v>34</v>
      </c>
      <c r="K82" s="41">
        <v>8.5</v>
      </c>
      <c r="L82" s="51">
        <f t="shared" si="4"/>
        <v>25.5</v>
      </c>
      <c r="M82" s="21" t="s">
        <v>792</v>
      </c>
      <c r="N82" s="40" t="s">
        <v>793</v>
      </c>
      <c r="O82" s="40"/>
    </row>
    <row r="83" s="24" customFormat="1" ht="25.9" customHeight="1" spans="1:15">
      <c r="A83" s="40">
        <v>77</v>
      </c>
      <c r="B83" s="40" t="s">
        <v>54</v>
      </c>
      <c r="C83" s="40" t="s">
        <v>20</v>
      </c>
      <c r="D83" s="40" t="s">
        <v>794</v>
      </c>
      <c r="E83" s="40" t="s">
        <v>795</v>
      </c>
      <c r="F83" s="40">
        <v>0.4</v>
      </c>
      <c r="G83" s="40">
        <v>2.9</v>
      </c>
      <c r="H83" s="41">
        <v>1.3</v>
      </c>
      <c r="I83" s="41">
        <v>1.3</v>
      </c>
      <c r="J83" s="41">
        <v>26</v>
      </c>
      <c r="K83" s="41">
        <v>6.5</v>
      </c>
      <c r="L83" s="51">
        <f t="shared" si="4"/>
        <v>19.5</v>
      </c>
      <c r="M83" s="21" t="s">
        <v>792</v>
      </c>
      <c r="N83" s="40" t="s">
        <v>796</v>
      </c>
      <c r="O83" s="40"/>
    </row>
    <row r="84" s="24" customFormat="1" ht="25.9" customHeight="1" spans="1:15">
      <c r="A84" s="40">
        <v>78</v>
      </c>
      <c r="B84" s="40" t="s">
        <v>54</v>
      </c>
      <c r="C84" s="40" t="s">
        <v>20</v>
      </c>
      <c r="D84" s="40" t="s">
        <v>797</v>
      </c>
      <c r="E84" s="40" t="s">
        <v>798</v>
      </c>
      <c r="F84" s="40">
        <v>0</v>
      </c>
      <c r="G84" s="40">
        <v>1</v>
      </c>
      <c r="H84" s="41">
        <v>1</v>
      </c>
      <c r="I84" s="41">
        <v>1</v>
      </c>
      <c r="J84" s="41">
        <v>23</v>
      </c>
      <c r="K84" s="41">
        <v>5</v>
      </c>
      <c r="L84" s="51">
        <f t="shared" si="4"/>
        <v>18</v>
      </c>
      <c r="M84" s="21" t="s">
        <v>799</v>
      </c>
      <c r="N84" s="40" t="s">
        <v>800</v>
      </c>
      <c r="O84" s="40"/>
    </row>
    <row r="85" s="24" customFormat="1" ht="25.9" customHeight="1" spans="1:15">
      <c r="A85" s="40">
        <v>79</v>
      </c>
      <c r="B85" s="40" t="s">
        <v>54</v>
      </c>
      <c r="C85" s="40" t="s">
        <v>20</v>
      </c>
      <c r="D85" s="40" t="s">
        <v>801</v>
      </c>
      <c r="E85" s="40" t="s">
        <v>802</v>
      </c>
      <c r="F85" s="40">
        <v>0</v>
      </c>
      <c r="G85" s="40">
        <v>1.7</v>
      </c>
      <c r="H85" s="41">
        <v>1.7</v>
      </c>
      <c r="I85" s="41">
        <v>1.7</v>
      </c>
      <c r="J85" s="41">
        <v>34</v>
      </c>
      <c r="K85" s="41">
        <v>8.5</v>
      </c>
      <c r="L85" s="51">
        <f t="shared" si="4"/>
        <v>25.5</v>
      </c>
      <c r="M85" s="21" t="s">
        <v>792</v>
      </c>
      <c r="N85" s="40" t="s">
        <v>803</v>
      </c>
      <c r="O85" s="40"/>
    </row>
    <row r="86" s="24" customFormat="1" ht="25.9" customHeight="1" spans="1:15">
      <c r="A86" s="40">
        <v>80</v>
      </c>
      <c r="B86" s="40" t="s">
        <v>54</v>
      </c>
      <c r="C86" s="40" t="s">
        <v>20</v>
      </c>
      <c r="D86" s="40" t="s">
        <v>804</v>
      </c>
      <c r="E86" s="40" t="s">
        <v>805</v>
      </c>
      <c r="F86" s="40">
        <v>0</v>
      </c>
      <c r="G86" s="40">
        <v>0.3</v>
      </c>
      <c r="H86" s="41">
        <v>0.3</v>
      </c>
      <c r="I86" s="41">
        <v>0.3</v>
      </c>
      <c r="J86" s="41">
        <v>19</v>
      </c>
      <c r="K86" s="41">
        <v>1.5</v>
      </c>
      <c r="L86" s="51">
        <f t="shared" si="4"/>
        <v>17.5</v>
      </c>
      <c r="M86" s="21" t="s">
        <v>806</v>
      </c>
      <c r="N86" s="40" t="s">
        <v>807</v>
      </c>
      <c r="O86" s="40"/>
    </row>
    <row r="87" s="24" customFormat="1" ht="25.9" customHeight="1" spans="1:15">
      <c r="A87" s="40">
        <v>81</v>
      </c>
      <c r="B87" s="40" t="s">
        <v>54</v>
      </c>
      <c r="C87" s="40" t="s">
        <v>20</v>
      </c>
      <c r="D87" s="40" t="s">
        <v>808</v>
      </c>
      <c r="E87" s="40" t="s">
        <v>809</v>
      </c>
      <c r="F87" s="40">
        <v>0</v>
      </c>
      <c r="G87" s="40">
        <v>0.8</v>
      </c>
      <c r="H87" s="41">
        <v>0.8</v>
      </c>
      <c r="I87" s="41">
        <v>0.8</v>
      </c>
      <c r="J87" s="41">
        <v>20</v>
      </c>
      <c r="K87" s="41">
        <v>4</v>
      </c>
      <c r="L87" s="51">
        <f t="shared" si="4"/>
        <v>16</v>
      </c>
      <c r="M87" s="21" t="s">
        <v>810</v>
      </c>
      <c r="N87" s="40" t="s">
        <v>811</v>
      </c>
      <c r="O87" s="40"/>
    </row>
    <row r="88" s="24" customFormat="1" ht="25.9" customHeight="1" spans="1:15">
      <c r="A88" s="40">
        <v>82</v>
      </c>
      <c r="B88" s="40" t="s">
        <v>54</v>
      </c>
      <c r="C88" s="40" t="s">
        <v>20</v>
      </c>
      <c r="D88" s="40" t="s">
        <v>812</v>
      </c>
      <c r="E88" s="40" t="s">
        <v>813</v>
      </c>
      <c r="F88" s="40">
        <v>0</v>
      </c>
      <c r="G88" s="40">
        <v>1.9</v>
      </c>
      <c r="H88" s="41">
        <v>0.7</v>
      </c>
      <c r="I88" s="41">
        <v>0.7</v>
      </c>
      <c r="J88" s="41">
        <v>21</v>
      </c>
      <c r="K88" s="41">
        <v>3.5</v>
      </c>
      <c r="L88" s="51">
        <f t="shared" si="4"/>
        <v>17.5</v>
      </c>
      <c r="M88" s="21" t="s">
        <v>810</v>
      </c>
      <c r="N88" s="40" t="s">
        <v>814</v>
      </c>
      <c r="O88" s="40"/>
    </row>
    <row r="89" s="24" customFormat="1" ht="25.9" customHeight="1" spans="1:15">
      <c r="A89" s="40">
        <v>83</v>
      </c>
      <c r="B89" s="40" t="s">
        <v>54</v>
      </c>
      <c r="C89" s="40" t="s">
        <v>20</v>
      </c>
      <c r="D89" s="40" t="s">
        <v>815</v>
      </c>
      <c r="E89" s="40" t="s">
        <v>816</v>
      </c>
      <c r="F89" s="40">
        <v>0</v>
      </c>
      <c r="G89" s="40">
        <v>6.7</v>
      </c>
      <c r="H89" s="41">
        <v>4</v>
      </c>
      <c r="I89" s="41">
        <v>4</v>
      </c>
      <c r="J89" s="41">
        <v>88</v>
      </c>
      <c r="K89" s="41">
        <v>20</v>
      </c>
      <c r="L89" s="51">
        <f t="shared" si="4"/>
        <v>68</v>
      </c>
      <c r="M89" s="21" t="s">
        <v>817</v>
      </c>
      <c r="N89" s="40" t="s">
        <v>818</v>
      </c>
      <c r="O89" s="40"/>
    </row>
    <row r="90" s="24" customFormat="1" ht="25.9" customHeight="1" spans="1:15">
      <c r="A90" s="40">
        <v>84</v>
      </c>
      <c r="B90" s="40" t="s">
        <v>54</v>
      </c>
      <c r="C90" s="40" t="s">
        <v>20</v>
      </c>
      <c r="D90" s="40" t="s">
        <v>819</v>
      </c>
      <c r="E90" s="40" t="s">
        <v>820</v>
      </c>
      <c r="F90" s="40">
        <v>0</v>
      </c>
      <c r="G90" s="40">
        <v>1.1</v>
      </c>
      <c r="H90" s="41">
        <v>1.1</v>
      </c>
      <c r="I90" s="41">
        <v>1.1</v>
      </c>
      <c r="J90" s="41">
        <v>19</v>
      </c>
      <c r="K90" s="41">
        <v>5.5</v>
      </c>
      <c r="L90" s="51">
        <f t="shared" si="4"/>
        <v>13.5</v>
      </c>
      <c r="M90" s="21" t="s">
        <v>740</v>
      </c>
      <c r="N90" s="40" t="s">
        <v>821</v>
      </c>
      <c r="O90" s="40"/>
    </row>
    <row r="91" s="24" customFormat="1" ht="25.9" customHeight="1" spans="1:15">
      <c r="A91" s="40">
        <v>85</v>
      </c>
      <c r="B91" s="40" t="s">
        <v>54</v>
      </c>
      <c r="C91" s="40" t="s">
        <v>20</v>
      </c>
      <c r="D91" s="40" t="s">
        <v>822</v>
      </c>
      <c r="E91" s="40" t="s">
        <v>823</v>
      </c>
      <c r="F91" s="40">
        <v>0</v>
      </c>
      <c r="G91" s="40">
        <v>0.9</v>
      </c>
      <c r="H91" s="41">
        <v>0.9</v>
      </c>
      <c r="I91" s="41">
        <v>0.9</v>
      </c>
      <c r="J91" s="41">
        <v>15</v>
      </c>
      <c r="K91" s="41">
        <v>4.5</v>
      </c>
      <c r="L91" s="51">
        <f t="shared" si="4"/>
        <v>10.5</v>
      </c>
      <c r="M91" s="21" t="s">
        <v>824</v>
      </c>
      <c r="N91" s="40" t="s">
        <v>825</v>
      </c>
      <c r="O91" s="40"/>
    </row>
    <row r="92" s="24" customFormat="1" ht="25.9" customHeight="1" spans="1:15">
      <c r="A92" s="40">
        <v>86</v>
      </c>
      <c r="B92" s="40" t="s">
        <v>54</v>
      </c>
      <c r="C92" s="40" t="s">
        <v>20</v>
      </c>
      <c r="D92" s="40" t="s">
        <v>826</v>
      </c>
      <c r="E92" s="40" t="s">
        <v>827</v>
      </c>
      <c r="F92" s="40">
        <v>0.5</v>
      </c>
      <c r="G92" s="40">
        <v>3.7</v>
      </c>
      <c r="H92" s="41">
        <v>2</v>
      </c>
      <c r="I92" s="41">
        <v>2</v>
      </c>
      <c r="J92" s="41">
        <v>34</v>
      </c>
      <c r="K92" s="41">
        <v>10</v>
      </c>
      <c r="L92" s="51">
        <f t="shared" si="4"/>
        <v>24</v>
      </c>
      <c r="M92" s="21" t="s">
        <v>828</v>
      </c>
      <c r="N92" s="40" t="s">
        <v>829</v>
      </c>
      <c r="O92" s="40"/>
    </row>
    <row r="93" s="24" customFormat="1" ht="25.9" customHeight="1" spans="1:15">
      <c r="A93" s="40">
        <v>87</v>
      </c>
      <c r="B93" s="40" t="s">
        <v>54</v>
      </c>
      <c r="C93" s="40" t="s">
        <v>20</v>
      </c>
      <c r="D93" s="40" t="s">
        <v>830</v>
      </c>
      <c r="E93" s="40" t="s">
        <v>831</v>
      </c>
      <c r="F93" s="40">
        <v>0</v>
      </c>
      <c r="G93" s="40">
        <v>7.9</v>
      </c>
      <c r="H93" s="41">
        <v>3.8</v>
      </c>
      <c r="I93" s="41">
        <v>3.8</v>
      </c>
      <c r="J93" s="41">
        <v>100</v>
      </c>
      <c r="K93" s="41">
        <v>19</v>
      </c>
      <c r="L93" s="51">
        <f t="shared" si="4"/>
        <v>81</v>
      </c>
      <c r="M93" s="21" t="s">
        <v>832</v>
      </c>
      <c r="N93" s="40" t="s">
        <v>833</v>
      </c>
      <c r="O93" s="40"/>
    </row>
    <row r="94" s="24" customFormat="1" ht="25.9" customHeight="1" spans="1:15">
      <c r="A94" s="40">
        <v>88</v>
      </c>
      <c r="B94" s="40" t="s">
        <v>54</v>
      </c>
      <c r="C94" s="40" t="s">
        <v>20</v>
      </c>
      <c r="D94" s="40" t="s">
        <v>834</v>
      </c>
      <c r="E94" s="40" t="s">
        <v>835</v>
      </c>
      <c r="F94" s="40">
        <v>0</v>
      </c>
      <c r="G94" s="40">
        <v>0.4</v>
      </c>
      <c r="H94" s="41">
        <v>0.4</v>
      </c>
      <c r="I94" s="41">
        <v>0.4</v>
      </c>
      <c r="J94" s="41">
        <v>9</v>
      </c>
      <c r="K94" s="41">
        <v>2</v>
      </c>
      <c r="L94" s="51">
        <f t="shared" si="4"/>
        <v>7</v>
      </c>
      <c r="M94" s="21" t="s">
        <v>832</v>
      </c>
      <c r="N94" s="40" t="s">
        <v>836</v>
      </c>
      <c r="O94" s="40"/>
    </row>
    <row r="95" s="24" customFormat="1" ht="25.9" customHeight="1" spans="1:15">
      <c r="A95" s="40">
        <v>89</v>
      </c>
      <c r="B95" s="40" t="s">
        <v>54</v>
      </c>
      <c r="C95" s="40" t="s">
        <v>20</v>
      </c>
      <c r="D95" s="40" t="s">
        <v>694</v>
      </c>
      <c r="E95" s="40" t="s">
        <v>837</v>
      </c>
      <c r="F95" s="40">
        <v>0</v>
      </c>
      <c r="G95" s="40">
        <v>1.8</v>
      </c>
      <c r="H95" s="41">
        <v>1.8</v>
      </c>
      <c r="I95" s="41">
        <v>1.8</v>
      </c>
      <c r="J95" s="41">
        <v>36</v>
      </c>
      <c r="K95" s="41">
        <v>9</v>
      </c>
      <c r="L95" s="51">
        <f t="shared" si="4"/>
        <v>27</v>
      </c>
      <c r="M95" s="21" t="s">
        <v>792</v>
      </c>
      <c r="N95" s="40" t="s">
        <v>838</v>
      </c>
      <c r="O95" s="40"/>
    </row>
    <row r="96" s="24" customFormat="1" ht="25.9" customHeight="1" spans="1:15">
      <c r="A96" s="40">
        <v>90</v>
      </c>
      <c r="B96" s="40" t="s">
        <v>54</v>
      </c>
      <c r="C96" s="40" t="s">
        <v>20</v>
      </c>
      <c r="D96" s="40" t="s">
        <v>839</v>
      </c>
      <c r="E96" s="40" t="s">
        <v>840</v>
      </c>
      <c r="F96" s="40">
        <v>0.4</v>
      </c>
      <c r="G96" s="40">
        <v>1.2</v>
      </c>
      <c r="H96" s="41">
        <v>0.8</v>
      </c>
      <c r="I96" s="41">
        <v>0.8</v>
      </c>
      <c r="J96" s="41">
        <v>14</v>
      </c>
      <c r="K96" s="41">
        <v>4</v>
      </c>
      <c r="L96" s="51">
        <f t="shared" si="4"/>
        <v>10</v>
      </c>
      <c r="M96" s="21" t="s">
        <v>781</v>
      </c>
      <c r="N96" s="40" t="s">
        <v>841</v>
      </c>
      <c r="O96" s="40"/>
    </row>
    <row r="97" s="24" customFormat="1" ht="25.9" customHeight="1" spans="1:15">
      <c r="A97" s="40">
        <v>91</v>
      </c>
      <c r="B97" s="40" t="s">
        <v>54</v>
      </c>
      <c r="C97" s="40" t="s">
        <v>20</v>
      </c>
      <c r="D97" s="40" t="s">
        <v>842</v>
      </c>
      <c r="E97" s="40" t="s">
        <v>843</v>
      </c>
      <c r="F97" s="40">
        <v>42.52</v>
      </c>
      <c r="G97" s="40">
        <v>56.7</v>
      </c>
      <c r="H97" s="41">
        <v>5.43</v>
      </c>
      <c r="I97" s="41">
        <v>5.43</v>
      </c>
      <c r="J97" s="41">
        <v>184</v>
      </c>
      <c r="K97" s="41">
        <v>27.15</v>
      </c>
      <c r="L97" s="51">
        <f t="shared" si="4"/>
        <v>156.85</v>
      </c>
      <c r="M97" s="21" t="s">
        <v>844</v>
      </c>
      <c r="N97" s="40" t="s">
        <v>845</v>
      </c>
      <c r="O97" s="40"/>
    </row>
    <row r="98" s="24" customFormat="1" ht="25.9" customHeight="1" spans="1:15">
      <c r="A98" s="40">
        <v>92</v>
      </c>
      <c r="B98" s="40" t="s">
        <v>54</v>
      </c>
      <c r="C98" s="40" t="s">
        <v>20</v>
      </c>
      <c r="D98" s="40" t="s">
        <v>846</v>
      </c>
      <c r="E98" s="40" t="s">
        <v>847</v>
      </c>
      <c r="F98" s="40">
        <v>0.2</v>
      </c>
      <c r="G98" s="40">
        <v>8.6</v>
      </c>
      <c r="H98" s="41">
        <v>4.4</v>
      </c>
      <c r="I98" s="41">
        <v>4.4</v>
      </c>
      <c r="J98" s="41">
        <v>89</v>
      </c>
      <c r="K98" s="41">
        <v>22</v>
      </c>
      <c r="L98" s="51">
        <f t="shared" si="4"/>
        <v>67</v>
      </c>
      <c r="M98" s="21" t="s">
        <v>848</v>
      </c>
      <c r="N98" s="40" t="s">
        <v>849</v>
      </c>
      <c r="O98" s="40"/>
    </row>
    <row r="99" s="24" customFormat="1" ht="25.9" customHeight="1" spans="1:15">
      <c r="A99" s="40">
        <v>93</v>
      </c>
      <c r="B99" s="40" t="s">
        <v>54</v>
      </c>
      <c r="C99" s="40" t="s">
        <v>20</v>
      </c>
      <c r="D99" s="40" t="s">
        <v>850</v>
      </c>
      <c r="E99" s="40" t="s">
        <v>851</v>
      </c>
      <c r="F99" s="40">
        <v>0.5</v>
      </c>
      <c r="G99" s="40">
        <v>1.7</v>
      </c>
      <c r="H99" s="41">
        <v>1.2</v>
      </c>
      <c r="I99" s="41">
        <v>1.2</v>
      </c>
      <c r="J99" s="41">
        <v>24</v>
      </c>
      <c r="K99" s="41">
        <v>6</v>
      </c>
      <c r="L99" s="51">
        <f t="shared" si="4"/>
        <v>18</v>
      </c>
      <c r="M99" s="21" t="s">
        <v>767</v>
      </c>
      <c r="N99" s="40" t="s">
        <v>852</v>
      </c>
      <c r="O99" s="40"/>
    </row>
    <row r="100" s="24" customFormat="1" ht="25.9" customHeight="1" spans="1:15">
      <c r="A100" s="40">
        <v>94</v>
      </c>
      <c r="B100" s="40" t="s">
        <v>54</v>
      </c>
      <c r="C100" s="40" t="s">
        <v>20</v>
      </c>
      <c r="D100" s="40" t="s">
        <v>853</v>
      </c>
      <c r="E100" s="40" t="s">
        <v>854</v>
      </c>
      <c r="F100" s="40">
        <v>0.5</v>
      </c>
      <c r="G100" s="40">
        <v>0.8</v>
      </c>
      <c r="H100" s="41">
        <v>0.3</v>
      </c>
      <c r="I100" s="41">
        <v>0.3</v>
      </c>
      <c r="J100" s="41">
        <v>7</v>
      </c>
      <c r="K100" s="41">
        <v>1.5</v>
      </c>
      <c r="L100" s="51">
        <f t="shared" si="4"/>
        <v>5.5</v>
      </c>
      <c r="M100" s="21" t="s">
        <v>767</v>
      </c>
      <c r="N100" s="40" t="s">
        <v>855</v>
      </c>
      <c r="O100" s="40"/>
    </row>
    <row r="101" s="24" customFormat="1" ht="25.9" customHeight="1" spans="1:15">
      <c r="A101" s="40">
        <v>95</v>
      </c>
      <c r="B101" s="40" t="s">
        <v>54</v>
      </c>
      <c r="C101" s="40" t="s">
        <v>20</v>
      </c>
      <c r="D101" s="40" t="s">
        <v>856</v>
      </c>
      <c r="E101" s="40" t="s">
        <v>857</v>
      </c>
      <c r="F101" s="40">
        <v>0.5</v>
      </c>
      <c r="G101" s="40">
        <v>1.4</v>
      </c>
      <c r="H101" s="41">
        <v>0.9</v>
      </c>
      <c r="I101" s="41">
        <v>0.9</v>
      </c>
      <c r="J101" s="41">
        <v>18</v>
      </c>
      <c r="K101" s="41">
        <v>4.5</v>
      </c>
      <c r="L101" s="51">
        <f t="shared" si="4"/>
        <v>13.5</v>
      </c>
      <c r="M101" s="21" t="s">
        <v>767</v>
      </c>
      <c r="N101" s="40" t="s">
        <v>858</v>
      </c>
      <c r="O101" s="40"/>
    </row>
    <row r="102" s="24" customFormat="1" ht="25.9" customHeight="1" spans="1:15">
      <c r="A102" s="40">
        <v>96</v>
      </c>
      <c r="B102" s="40" t="s">
        <v>54</v>
      </c>
      <c r="C102" s="40" t="s">
        <v>20</v>
      </c>
      <c r="D102" s="40" t="s">
        <v>859</v>
      </c>
      <c r="E102" s="40" t="s">
        <v>860</v>
      </c>
      <c r="F102" s="40">
        <v>0</v>
      </c>
      <c r="G102" s="40">
        <v>0.5</v>
      </c>
      <c r="H102" s="41">
        <v>0.5</v>
      </c>
      <c r="I102" s="41">
        <v>0.5</v>
      </c>
      <c r="J102" s="41">
        <v>10</v>
      </c>
      <c r="K102" s="41">
        <v>2.5</v>
      </c>
      <c r="L102" s="51">
        <f t="shared" si="4"/>
        <v>7.5</v>
      </c>
      <c r="M102" s="21" t="s">
        <v>777</v>
      </c>
      <c r="N102" s="40" t="s">
        <v>861</v>
      </c>
      <c r="O102" s="40"/>
    </row>
    <row r="103" s="24" customFormat="1" ht="25.9" customHeight="1" spans="1:15">
      <c r="A103" s="40">
        <v>97</v>
      </c>
      <c r="B103" s="40" t="s">
        <v>54</v>
      </c>
      <c r="C103" s="40" t="s">
        <v>20</v>
      </c>
      <c r="D103" s="40" t="s">
        <v>862</v>
      </c>
      <c r="E103" s="40" t="s">
        <v>863</v>
      </c>
      <c r="F103" s="40">
        <v>0</v>
      </c>
      <c r="G103" s="40">
        <v>0.9</v>
      </c>
      <c r="H103" s="41">
        <v>0.9</v>
      </c>
      <c r="I103" s="41">
        <v>0.9</v>
      </c>
      <c r="J103" s="41">
        <v>15</v>
      </c>
      <c r="K103" s="41">
        <v>4.5</v>
      </c>
      <c r="L103" s="51">
        <f t="shared" si="4"/>
        <v>10.5</v>
      </c>
      <c r="M103" s="21" t="s">
        <v>781</v>
      </c>
      <c r="N103" s="40" t="s">
        <v>864</v>
      </c>
      <c r="O103" s="40"/>
    </row>
    <row r="104" s="24" customFormat="1" ht="25.9" customHeight="1" spans="1:15">
      <c r="A104" s="40">
        <v>98</v>
      </c>
      <c r="B104" s="40" t="s">
        <v>54</v>
      </c>
      <c r="C104" s="40" t="s">
        <v>20</v>
      </c>
      <c r="D104" s="40" t="s">
        <v>865</v>
      </c>
      <c r="E104" s="40" t="s">
        <v>866</v>
      </c>
      <c r="F104" s="40">
        <v>1.4</v>
      </c>
      <c r="G104" s="40">
        <v>2.6</v>
      </c>
      <c r="H104" s="41">
        <v>1.2</v>
      </c>
      <c r="I104" s="41">
        <v>1.2</v>
      </c>
      <c r="J104" s="41">
        <v>45</v>
      </c>
      <c r="K104" s="41">
        <v>6</v>
      </c>
      <c r="L104" s="51">
        <f t="shared" si="4"/>
        <v>39</v>
      </c>
      <c r="M104" s="21" t="s">
        <v>788</v>
      </c>
      <c r="N104" s="40" t="s">
        <v>867</v>
      </c>
      <c r="O104" s="40"/>
    </row>
    <row r="105" s="24" customFormat="1" ht="25.9" customHeight="1" spans="1:15">
      <c r="A105" s="40">
        <v>99</v>
      </c>
      <c r="B105" s="40" t="s">
        <v>54</v>
      </c>
      <c r="C105" s="40" t="s">
        <v>20</v>
      </c>
      <c r="D105" s="40" t="s">
        <v>868</v>
      </c>
      <c r="E105" s="40" t="s">
        <v>869</v>
      </c>
      <c r="F105" s="40">
        <v>0</v>
      </c>
      <c r="G105" s="40">
        <v>2.156</v>
      </c>
      <c r="H105" s="41">
        <v>2.156</v>
      </c>
      <c r="I105" s="41">
        <v>2.156</v>
      </c>
      <c r="J105" s="41">
        <v>19</v>
      </c>
      <c r="K105" s="41">
        <v>10.78</v>
      </c>
      <c r="L105" s="51">
        <f t="shared" si="4"/>
        <v>8.22</v>
      </c>
      <c r="M105" s="21" t="s">
        <v>870</v>
      </c>
      <c r="N105" s="40" t="s">
        <v>871</v>
      </c>
      <c r="O105" s="40"/>
    </row>
    <row r="106" s="24" customFormat="1" ht="25.9" customHeight="1" spans="1:15">
      <c r="A106" s="40">
        <v>100</v>
      </c>
      <c r="B106" s="40" t="s">
        <v>54</v>
      </c>
      <c r="C106" s="40" t="s">
        <v>20</v>
      </c>
      <c r="D106" s="40" t="s">
        <v>872</v>
      </c>
      <c r="E106" s="40" t="s">
        <v>873</v>
      </c>
      <c r="F106" s="40">
        <v>0</v>
      </c>
      <c r="G106" s="40">
        <v>0.7</v>
      </c>
      <c r="H106" s="41">
        <v>0.7</v>
      </c>
      <c r="I106" s="41">
        <v>0.7</v>
      </c>
      <c r="J106" s="41">
        <v>11</v>
      </c>
      <c r="K106" s="41">
        <v>3.5</v>
      </c>
      <c r="L106" s="51">
        <f t="shared" si="4"/>
        <v>7.5</v>
      </c>
      <c r="M106" s="21" t="s">
        <v>874</v>
      </c>
      <c r="N106" s="40" t="s">
        <v>875</v>
      </c>
      <c r="O106" s="40"/>
    </row>
    <row r="107" s="24" customFormat="1" ht="25.9" customHeight="1" spans="1:15">
      <c r="A107" s="40">
        <v>101</v>
      </c>
      <c r="B107" s="40" t="s">
        <v>54</v>
      </c>
      <c r="C107" s="40" t="s">
        <v>20</v>
      </c>
      <c r="D107" s="40" t="s">
        <v>876</v>
      </c>
      <c r="E107" s="40" t="s">
        <v>877</v>
      </c>
      <c r="F107" s="40">
        <v>0</v>
      </c>
      <c r="G107" s="40">
        <v>1.6</v>
      </c>
      <c r="H107" s="41">
        <v>1.6</v>
      </c>
      <c r="I107" s="41">
        <v>1.6</v>
      </c>
      <c r="J107" s="41">
        <v>28</v>
      </c>
      <c r="K107" s="41">
        <v>8</v>
      </c>
      <c r="L107" s="51">
        <f t="shared" si="4"/>
        <v>20</v>
      </c>
      <c r="M107" s="21" t="s">
        <v>799</v>
      </c>
      <c r="N107" s="40" t="s">
        <v>878</v>
      </c>
      <c r="O107" s="40"/>
    </row>
    <row r="108" s="24" customFormat="1" ht="25.9" customHeight="1" spans="1:15">
      <c r="A108" s="40">
        <v>102</v>
      </c>
      <c r="B108" s="40" t="s">
        <v>54</v>
      </c>
      <c r="C108" s="40" t="s">
        <v>20</v>
      </c>
      <c r="D108" s="40" t="s">
        <v>879</v>
      </c>
      <c r="E108" s="40" t="s">
        <v>880</v>
      </c>
      <c r="F108" s="40">
        <v>0.5</v>
      </c>
      <c r="G108" s="40">
        <v>1.2</v>
      </c>
      <c r="H108" s="41">
        <v>0.7</v>
      </c>
      <c r="I108" s="41">
        <v>0.7</v>
      </c>
      <c r="J108" s="41">
        <v>12</v>
      </c>
      <c r="K108" s="41">
        <v>3.5</v>
      </c>
      <c r="L108" s="51">
        <f t="shared" si="4"/>
        <v>8.5</v>
      </c>
      <c r="M108" s="21" t="s">
        <v>756</v>
      </c>
      <c r="N108" s="40" t="s">
        <v>881</v>
      </c>
      <c r="O108" s="40"/>
    </row>
    <row r="109" s="24" customFormat="1" ht="25.9" customHeight="1" spans="1:15">
      <c r="A109" s="40">
        <v>103</v>
      </c>
      <c r="B109" s="40" t="s">
        <v>54</v>
      </c>
      <c r="C109" s="40" t="s">
        <v>20</v>
      </c>
      <c r="D109" s="40" t="s">
        <v>882</v>
      </c>
      <c r="E109" s="40" t="s">
        <v>883</v>
      </c>
      <c r="F109" s="40">
        <v>0</v>
      </c>
      <c r="G109" s="40">
        <v>3.5</v>
      </c>
      <c r="H109" s="41">
        <v>2.3</v>
      </c>
      <c r="I109" s="41">
        <v>2.3</v>
      </c>
      <c r="J109" s="41">
        <v>42</v>
      </c>
      <c r="K109" s="41">
        <v>11.5</v>
      </c>
      <c r="L109" s="51">
        <f t="shared" si="4"/>
        <v>30.5</v>
      </c>
      <c r="M109" s="21" t="s">
        <v>884</v>
      </c>
      <c r="N109" s="40" t="s">
        <v>885</v>
      </c>
      <c r="O109" s="40"/>
    </row>
    <row r="110" s="24" customFormat="1" ht="25.9" customHeight="1" spans="1:15">
      <c r="A110" s="40">
        <v>104</v>
      </c>
      <c r="B110" s="40" t="s">
        <v>54</v>
      </c>
      <c r="C110" s="40" t="s">
        <v>20</v>
      </c>
      <c r="D110" s="40" t="s">
        <v>886</v>
      </c>
      <c r="E110" s="40" t="s">
        <v>887</v>
      </c>
      <c r="F110" s="40">
        <v>0</v>
      </c>
      <c r="G110" s="40">
        <v>0.9</v>
      </c>
      <c r="H110" s="41">
        <v>0.9</v>
      </c>
      <c r="I110" s="41">
        <v>0.9</v>
      </c>
      <c r="J110" s="41">
        <v>16</v>
      </c>
      <c r="K110" s="41">
        <v>4.5</v>
      </c>
      <c r="L110" s="51">
        <f t="shared" si="4"/>
        <v>11.5</v>
      </c>
      <c r="M110" s="21" t="s">
        <v>888</v>
      </c>
      <c r="N110" s="40" t="s">
        <v>889</v>
      </c>
      <c r="O110" s="40"/>
    </row>
    <row r="111" s="24" customFormat="1" ht="25.9" customHeight="1" spans="1:15">
      <c r="A111" s="40">
        <v>105</v>
      </c>
      <c r="B111" s="40" t="s">
        <v>54</v>
      </c>
      <c r="C111" s="40" t="s">
        <v>20</v>
      </c>
      <c r="D111" s="40" t="s">
        <v>890</v>
      </c>
      <c r="E111" s="40" t="s">
        <v>891</v>
      </c>
      <c r="F111" s="40">
        <v>0.2</v>
      </c>
      <c r="G111" s="40">
        <v>1.1</v>
      </c>
      <c r="H111" s="41">
        <v>0.9</v>
      </c>
      <c r="I111" s="41">
        <v>0.9</v>
      </c>
      <c r="J111" s="41">
        <v>18</v>
      </c>
      <c r="K111" s="41">
        <v>4.5</v>
      </c>
      <c r="L111" s="51">
        <f t="shared" si="4"/>
        <v>13.5</v>
      </c>
      <c r="M111" s="21" t="s">
        <v>688</v>
      </c>
      <c r="N111" s="40" t="s">
        <v>892</v>
      </c>
      <c r="O111" s="40"/>
    </row>
    <row r="112" s="24" customFormat="1" ht="25.9" customHeight="1" spans="1:15">
      <c r="A112" s="40">
        <v>106</v>
      </c>
      <c r="B112" s="40" t="s">
        <v>54</v>
      </c>
      <c r="C112" s="40" t="s">
        <v>20</v>
      </c>
      <c r="D112" s="40" t="s">
        <v>893</v>
      </c>
      <c r="E112" s="40" t="s">
        <v>894</v>
      </c>
      <c r="F112" s="40">
        <v>0</v>
      </c>
      <c r="G112" s="40">
        <v>1.6</v>
      </c>
      <c r="H112" s="41">
        <v>1.6</v>
      </c>
      <c r="I112" s="41">
        <v>1.6</v>
      </c>
      <c r="J112" s="41">
        <v>27</v>
      </c>
      <c r="K112" s="41">
        <v>8</v>
      </c>
      <c r="L112" s="51">
        <f t="shared" si="4"/>
        <v>19</v>
      </c>
      <c r="M112" s="21" t="s">
        <v>756</v>
      </c>
      <c r="N112" s="40" t="s">
        <v>895</v>
      </c>
      <c r="O112" s="40"/>
    </row>
    <row r="113" s="24" customFormat="1" ht="25.9" customHeight="1" spans="1:15">
      <c r="A113" s="40">
        <v>107</v>
      </c>
      <c r="B113" s="40" t="s">
        <v>54</v>
      </c>
      <c r="C113" s="40" t="s">
        <v>20</v>
      </c>
      <c r="D113" s="40" t="s">
        <v>896</v>
      </c>
      <c r="E113" s="40" t="s">
        <v>115</v>
      </c>
      <c r="F113" s="40">
        <v>0</v>
      </c>
      <c r="G113" s="40">
        <v>2.5</v>
      </c>
      <c r="H113" s="41">
        <v>1.2</v>
      </c>
      <c r="I113" s="41">
        <v>1.2</v>
      </c>
      <c r="J113" s="41">
        <v>20</v>
      </c>
      <c r="K113" s="41">
        <v>6</v>
      </c>
      <c r="L113" s="51">
        <f t="shared" si="4"/>
        <v>14</v>
      </c>
      <c r="M113" s="21" t="s">
        <v>752</v>
      </c>
      <c r="N113" s="40" t="s">
        <v>897</v>
      </c>
      <c r="O113" s="40"/>
    </row>
    <row r="114" s="24" customFormat="1" ht="25.9" customHeight="1" spans="1:15">
      <c r="A114" s="40">
        <v>108</v>
      </c>
      <c r="B114" s="40" t="s">
        <v>54</v>
      </c>
      <c r="C114" s="40" t="s">
        <v>20</v>
      </c>
      <c r="D114" s="40" t="s">
        <v>898</v>
      </c>
      <c r="E114" s="40" t="s">
        <v>899</v>
      </c>
      <c r="F114" s="40">
        <v>0</v>
      </c>
      <c r="G114" s="40">
        <v>0.7</v>
      </c>
      <c r="H114" s="41">
        <v>0.7</v>
      </c>
      <c r="I114" s="41">
        <v>0.7</v>
      </c>
      <c r="J114" s="41">
        <v>9</v>
      </c>
      <c r="K114" s="41">
        <v>3.5</v>
      </c>
      <c r="L114" s="51">
        <f t="shared" si="4"/>
        <v>5.5</v>
      </c>
      <c r="M114" s="21" t="s">
        <v>900</v>
      </c>
      <c r="N114" s="40" t="s">
        <v>901</v>
      </c>
      <c r="O114" s="40"/>
    </row>
    <row r="115" s="24" customFormat="1" ht="25.9" customHeight="1" spans="1:15">
      <c r="A115" s="40">
        <v>109</v>
      </c>
      <c r="B115" s="40" t="s">
        <v>54</v>
      </c>
      <c r="C115" s="40" t="s">
        <v>20</v>
      </c>
      <c r="D115" s="40" t="s">
        <v>902</v>
      </c>
      <c r="E115" s="40" t="s">
        <v>903</v>
      </c>
      <c r="F115" s="40">
        <v>0</v>
      </c>
      <c r="G115" s="40">
        <v>0.8</v>
      </c>
      <c r="H115" s="41">
        <v>0.8</v>
      </c>
      <c r="I115" s="41">
        <v>0.8</v>
      </c>
      <c r="J115" s="41">
        <v>16</v>
      </c>
      <c r="K115" s="41">
        <v>4</v>
      </c>
      <c r="L115" s="51">
        <f t="shared" si="4"/>
        <v>12</v>
      </c>
      <c r="M115" s="21" t="s">
        <v>904</v>
      </c>
      <c r="N115" s="40" t="s">
        <v>905</v>
      </c>
      <c r="O115" s="40"/>
    </row>
    <row r="116" s="24" customFormat="1" ht="25.9" customHeight="1" spans="1:15">
      <c r="A116" s="40">
        <v>110</v>
      </c>
      <c r="B116" s="40" t="s">
        <v>54</v>
      </c>
      <c r="C116" s="40" t="s">
        <v>20</v>
      </c>
      <c r="D116" s="40" t="s">
        <v>906</v>
      </c>
      <c r="E116" s="40" t="s">
        <v>907</v>
      </c>
      <c r="F116" s="40">
        <v>0</v>
      </c>
      <c r="G116" s="40">
        <v>1</v>
      </c>
      <c r="H116" s="41">
        <v>1</v>
      </c>
      <c r="I116" s="41">
        <v>1</v>
      </c>
      <c r="J116" s="41">
        <v>20</v>
      </c>
      <c r="K116" s="41">
        <v>5</v>
      </c>
      <c r="L116" s="51">
        <f t="shared" si="4"/>
        <v>15</v>
      </c>
      <c r="M116" s="21" t="s">
        <v>908</v>
      </c>
      <c r="N116" s="40" t="s">
        <v>909</v>
      </c>
      <c r="O116" s="40"/>
    </row>
    <row r="117" s="24" customFormat="1" ht="25.9" customHeight="1" spans="1:15">
      <c r="A117" s="40">
        <v>111</v>
      </c>
      <c r="B117" s="40" t="s">
        <v>54</v>
      </c>
      <c r="C117" s="40" t="s">
        <v>20</v>
      </c>
      <c r="D117" s="40" t="s">
        <v>910</v>
      </c>
      <c r="E117" s="40" t="s">
        <v>911</v>
      </c>
      <c r="F117" s="40">
        <v>0</v>
      </c>
      <c r="G117" s="40">
        <v>1.5</v>
      </c>
      <c r="H117" s="41">
        <v>1.5</v>
      </c>
      <c r="I117" s="41">
        <v>1.5</v>
      </c>
      <c r="J117" s="41">
        <v>25</v>
      </c>
      <c r="K117" s="41">
        <v>7.5</v>
      </c>
      <c r="L117" s="51">
        <f t="shared" si="4"/>
        <v>17.5</v>
      </c>
      <c r="M117" s="21" t="s">
        <v>752</v>
      </c>
      <c r="N117" s="40" t="s">
        <v>912</v>
      </c>
      <c r="O117" s="40"/>
    </row>
    <row r="118" s="24" customFormat="1" ht="25.9" customHeight="1" spans="1:15">
      <c r="A118" s="40">
        <v>112</v>
      </c>
      <c r="B118" s="40" t="s">
        <v>54</v>
      </c>
      <c r="C118" s="40" t="s">
        <v>20</v>
      </c>
      <c r="D118" s="40" t="s">
        <v>913</v>
      </c>
      <c r="E118" s="40" t="s">
        <v>914</v>
      </c>
      <c r="F118" s="40">
        <v>0</v>
      </c>
      <c r="G118" s="40">
        <v>3.8</v>
      </c>
      <c r="H118" s="41">
        <v>2.5</v>
      </c>
      <c r="I118" s="41">
        <v>2.5</v>
      </c>
      <c r="J118" s="41">
        <v>39</v>
      </c>
      <c r="K118" s="41">
        <v>12.5</v>
      </c>
      <c r="L118" s="51">
        <f t="shared" si="4"/>
        <v>26.5</v>
      </c>
      <c r="M118" s="21" t="s">
        <v>915</v>
      </c>
      <c r="N118" s="40" t="s">
        <v>916</v>
      </c>
      <c r="O118" s="40"/>
    </row>
    <row r="119" s="24" customFormat="1" ht="25.9" customHeight="1" spans="1:15">
      <c r="A119" s="40">
        <v>113</v>
      </c>
      <c r="B119" s="40" t="s">
        <v>54</v>
      </c>
      <c r="C119" s="40" t="s">
        <v>20</v>
      </c>
      <c r="D119" s="40" t="s">
        <v>917</v>
      </c>
      <c r="E119" s="40" t="s">
        <v>918</v>
      </c>
      <c r="F119" s="40">
        <v>0</v>
      </c>
      <c r="G119" s="40">
        <v>1.9</v>
      </c>
      <c r="H119" s="41">
        <v>1.9</v>
      </c>
      <c r="I119" s="41">
        <v>1.9</v>
      </c>
      <c r="J119" s="41">
        <v>32</v>
      </c>
      <c r="K119" s="41">
        <v>9.5</v>
      </c>
      <c r="L119" s="51">
        <f t="shared" si="4"/>
        <v>22.5</v>
      </c>
      <c r="M119" s="21" t="s">
        <v>752</v>
      </c>
      <c r="N119" s="40" t="s">
        <v>919</v>
      </c>
      <c r="O119" s="40"/>
    </row>
    <row r="120" s="24" customFormat="1" ht="25.9" customHeight="1" spans="1:15">
      <c r="A120" s="40">
        <v>114</v>
      </c>
      <c r="B120" s="40" t="s">
        <v>54</v>
      </c>
      <c r="C120" s="40" t="s">
        <v>20</v>
      </c>
      <c r="D120" s="40" t="s">
        <v>920</v>
      </c>
      <c r="E120" s="40" t="s">
        <v>921</v>
      </c>
      <c r="F120" s="40">
        <v>1.2</v>
      </c>
      <c r="G120" s="40">
        <v>2.5</v>
      </c>
      <c r="H120" s="41">
        <v>1.3</v>
      </c>
      <c r="I120" s="41">
        <v>1.3</v>
      </c>
      <c r="J120" s="41">
        <v>22</v>
      </c>
      <c r="K120" s="41">
        <v>6.5</v>
      </c>
      <c r="L120" s="51">
        <f t="shared" si="4"/>
        <v>15.5</v>
      </c>
      <c r="M120" s="21" t="s">
        <v>756</v>
      </c>
      <c r="N120" s="40" t="s">
        <v>922</v>
      </c>
      <c r="O120" s="40"/>
    </row>
    <row r="121" s="24" customFormat="1" ht="25.9" customHeight="1" spans="1:15">
      <c r="A121" s="40">
        <v>115</v>
      </c>
      <c r="B121" s="40" t="s">
        <v>54</v>
      </c>
      <c r="C121" s="40" t="s">
        <v>20</v>
      </c>
      <c r="D121" s="40" t="s">
        <v>923</v>
      </c>
      <c r="E121" s="40" t="s">
        <v>924</v>
      </c>
      <c r="F121" s="40">
        <v>0</v>
      </c>
      <c r="G121" s="40">
        <v>1.7</v>
      </c>
      <c r="H121" s="41">
        <v>1.7</v>
      </c>
      <c r="I121" s="41">
        <v>1.7</v>
      </c>
      <c r="J121" s="41">
        <v>35</v>
      </c>
      <c r="K121" s="41">
        <v>8.5</v>
      </c>
      <c r="L121" s="51">
        <f t="shared" si="4"/>
        <v>26.5</v>
      </c>
      <c r="M121" s="21" t="s">
        <v>888</v>
      </c>
      <c r="N121" s="40" t="s">
        <v>925</v>
      </c>
      <c r="O121" s="40"/>
    </row>
    <row r="122" s="24" customFormat="1" ht="25.9" customHeight="1" spans="1:15">
      <c r="A122" s="40">
        <v>116</v>
      </c>
      <c r="B122" s="40" t="s">
        <v>54</v>
      </c>
      <c r="C122" s="40" t="s">
        <v>20</v>
      </c>
      <c r="D122" s="40" t="s">
        <v>926</v>
      </c>
      <c r="E122" s="40" t="s">
        <v>927</v>
      </c>
      <c r="F122" s="40">
        <v>0.3</v>
      </c>
      <c r="G122" s="40">
        <v>1.6</v>
      </c>
      <c r="H122" s="41">
        <v>0.8</v>
      </c>
      <c r="I122" s="41">
        <v>0.8</v>
      </c>
      <c r="J122" s="41">
        <v>16</v>
      </c>
      <c r="K122" s="41">
        <v>4</v>
      </c>
      <c r="L122" s="51">
        <f t="shared" si="4"/>
        <v>12</v>
      </c>
      <c r="M122" s="21" t="s">
        <v>767</v>
      </c>
      <c r="N122" s="40" t="s">
        <v>928</v>
      </c>
      <c r="O122" s="40"/>
    </row>
    <row r="123" s="24" customFormat="1" ht="25.9" customHeight="1" spans="1:15">
      <c r="A123" s="40">
        <v>117</v>
      </c>
      <c r="B123" s="40" t="s">
        <v>54</v>
      </c>
      <c r="C123" s="40" t="s">
        <v>20</v>
      </c>
      <c r="D123" s="40" t="s">
        <v>929</v>
      </c>
      <c r="E123" s="40" t="s">
        <v>930</v>
      </c>
      <c r="F123" s="40">
        <v>0</v>
      </c>
      <c r="G123" s="40">
        <v>0.9</v>
      </c>
      <c r="H123" s="41">
        <v>0.9</v>
      </c>
      <c r="I123" s="41">
        <v>0.9</v>
      </c>
      <c r="J123" s="41">
        <v>18</v>
      </c>
      <c r="K123" s="41">
        <v>4.5</v>
      </c>
      <c r="L123" s="51">
        <f t="shared" si="4"/>
        <v>13.5</v>
      </c>
      <c r="M123" s="21" t="s">
        <v>767</v>
      </c>
      <c r="N123" s="40" t="s">
        <v>931</v>
      </c>
      <c r="O123" s="40"/>
    </row>
    <row r="124" s="24" customFormat="1" ht="25.9" customHeight="1" spans="1:15">
      <c r="A124" s="40">
        <v>118</v>
      </c>
      <c r="B124" s="40" t="s">
        <v>54</v>
      </c>
      <c r="C124" s="40" t="s">
        <v>20</v>
      </c>
      <c r="D124" s="40" t="s">
        <v>932</v>
      </c>
      <c r="E124" s="40" t="s">
        <v>933</v>
      </c>
      <c r="F124" s="40">
        <v>0</v>
      </c>
      <c r="G124" s="40">
        <v>3</v>
      </c>
      <c r="H124" s="41">
        <v>2.1</v>
      </c>
      <c r="I124" s="41">
        <v>2.1</v>
      </c>
      <c r="J124" s="41">
        <v>42</v>
      </c>
      <c r="K124" s="41">
        <v>10.5</v>
      </c>
      <c r="L124" s="51">
        <f t="shared" si="4"/>
        <v>31.5</v>
      </c>
      <c r="M124" s="21" t="s">
        <v>744</v>
      </c>
      <c r="N124" s="40" t="s">
        <v>934</v>
      </c>
      <c r="O124" s="40"/>
    </row>
    <row r="125" s="24" customFormat="1" ht="25.9" customHeight="1" spans="1:15">
      <c r="A125" s="40">
        <v>119</v>
      </c>
      <c r="B125" s="40" t="s">
        <v>54</v>
      </c>
      <c r="C125" s="40" t="s">
        <v>20</v>
      </c>
      <c r="D125" s="40" t="s">
        <v>935</v>
      </c>
      <c r="E125" s="40" t="s">
        <v>936</v>
      </c>
      <c r="F125" s="40">
        <v>0</v>
      </c>
      <c r="G125" s="40">
        <v>0.6</v>
      </c>
      <c r="H125" s="41">
        <v>0.6</v>
      </c>
      <c r="I125" s="41">
        <v>0.6</v>
      </c>
      <c r="J125" s="41">
        <v>12</v>
      </c>
      <c r="K125" s="41">
        <v>3</v>
      </c>
      <c r="L125" s="51">
        <f t="shared" si="4"/>
        <v>9</v>
      </c>
      <c r="M125" s="21" t="s">
        <v>777</v>
      </c>
      <c r="N125" s="40" t="s">
        <v>937</v>
      </c>
      <c r="O125" s="40"/>
    </row>
    <row r="126" s="24" customFormat="1" ht="25.9" customHeight="1" spans="1:15">
      <c r="A126" s="40">
        <v>120</v>
      </c>
      <c r="B126" s="40" t="s">
        <v>54</v>
      </c>
      <c r="C126" s="40" t="s">
        <v>20</v>
      </c>
      <c r="D126" s="40" t="s">
        <v>938</v>
      </c>
      <c r="E126" s="40" t="s">
        <v>939</v>
      </c>
      <c r="F126" s="40">
        <v>0</v>
      </c>
      <c r="G126" s="40">
        <v>1</v>
      </c>
      <c r="H126" s="41">
        <v>1</v>
      </c>
      <c r="I126" s="41">
        <v>1</v>
      </c>
      <c r="J126" s="41">
        <v>20</v>
      </c>
      <c r="K126" s="41">
        <v>5</v>
      </c>
      <c r="L126" s="51">
        <f t="shared" si="4"/>
        <v>15</v>
      </c>
      <c r="M126" s="21" t="s">
        <v>792</v>
      </c>
      <c r="N126" s="40" t="s">
        <v>940</v>
      </c>
      <c r="O126" s="40"/>
    </row>
    <row r="127" s="24" customFormat="1" ht="25.9" customHeight="1" spans="1:15">
      <c r="A127" s="40">
        <v>121</v>
      </c>
      <c r="B127" s="40" t="s">
        <v>54</v>
      </c>
      <c r="C127" s="40" t="s">
        <v>20</v>
      </c>
      <c r="D127" s="40" t="s">
        <v>941</v>
      </c>
      <c r="E127" s="40" t="s">
        <v>942</v>
      </c>
      <c r="F127" s="40">
        <v>0</v>
      </c>
      <c r="G127" s="40">
        <v>1.7</v>
      </c>
      <c r="H127" s="41">
        <v>1.7</v>
      </c>
      <c r="I127" s="41">
        <v>1.7</v>
      </c>
      <c r="J127" s="41">
        <v>29</v>
      </c>
      <c r="K127" s="41">
        <v>8.5</v>
      </c>
      <c r="L127" s="51">
        <f t="shared" si="4"/>
        <v>20.5</v>
      </c>
      <c r="M127" s="21" t="s">
        <v>756</v>
      </c>
      <c r="N127" s="40" t="s">
        <v>943</v>
      </c>
      <c r="O127" s="40"/>
    </row>
    <row r="128" s="24" customFormat="1" ht="25.9" customHeight="1" spans="1:15">
      <c r="A128" s="40">
        <v>122</v>
      </c>
      <c r="B128" s="40" t="s">
        <v>54</v>
      </c>
      <c r="C128" s="40" t="s">
        <v>20</v>
      </c>
      <c r="D128" s="40" t="s">
        <v>944</v>
      </c>
      <c r="E128" s="40" t="s">
        <v>945</v>
      </c>
      <c r="F128" s="40">
        <v>0.8</v>
      </c>
      <c r="G128" s="40">
        <v>3.8</v>
      </c>
      <c r="H128" s="41">
        <v>1.4</v>
      </c>
      <c r="I128" s="41">
        <v>1.4</v>
      </c>
      <c r="J128" s="41">
        <v>35</v>
      </c>
      <c r="K128" s="41">
        <v>7</v>
      </c>
      <c r="L128" s="51">
        <f t="shared" si="4"/>
        <v>28</v>
      </c>
      <c r="M128" s="21" t="s">
        <v>688</v>
      </c>
      <c r="N128" s="40" t="s">
        <v>946</v>
      </c>
      <c r="O128" s="40"/>
    </row>
    <row r="129" s="24" customFormat="1" ht="25.9" customHeight="1" spans="1:15">
      <c r="A129" s="40">
        <v>123</v>
      </c>
      <c r="B129" s="40" t="s">
        <v>54</v>
      </c>
      <c r="C129" s="40" t="s">
        <v>20</v>
      </c>
      <c r="D129" s="40" t="s">
        <v>947</v>
      </c>
      <c r="E129" s="40" t="s">
        <v>948</v>
      </c>
      <c r="F129" s="40">
        <v>0.4</v>
      </c>
      <c r="G129" s="40">
        <v>1.9</v>
      </c>
      <c r="H129" s="41">
        <v>1.5</v>
      </c>
      <c r="I129" s="41">
        <v>1.5</v>
      </c>
      <c r="J129" s="41">
        <v>30</v>
      </c>
      <c r="K129" s="41">
        <v>7.5</v>
      </c>
      <c r="L129" s="51">
        <f t="shared" si="4"/>
        <v>22.5</v>
      </c>
      <c r="M129" s="21" t="s">
        <v>908</v>
      </c>
      <c r="N129" s="40" t="s">
        <v>949</v>
      </c>
      <c r="O129" s="40"/>
    </row>
    <row r="130" s="24" customFormat="1" ht="25.9" customHeight="1" spans="1:15">
      <c r="A130" s="40">
        <v>124</v>
      </c>
      <c r="B130" s="40" t="s">
        <v>54</v>
      </c>
      <c r="C130" s="40" t="s">
        <v>20</v>
      </c>
      <c r="D130" s="40" t="s">
        <v>950</v>
      </c>
      <c r="E130" s="40" t="s">
        <v>951</v>
      </c>
      <c r="F130" s="40">
        <v>0</v>
      </c>
      <c r="G130" s="40">
        <v>1.3</v>
      </c>
      <c r="H130" s="41">
        <v>1.3</v>
      </c>
      <c r="I130" s="41">
        <v>1.3</v>
      </c>
      <c r="J130" s="41">
        <v>19</v>
      </c>
      <c r="K130" s="41">
        <v>6.5</v>
      </c>
      <c r="L130" s="51">
        <f t="shared" si="4"/>
        <v>12.5</v>
      </c>
      <c r="M130" s="21" t="s">
        <v>874</v>
      </c>
      <c r="N130" s="40" t="s">
        <v>952</v>
      </c>
      <c r="O130" s="40"/>
    </row>
    <row r="131" s="24" customFormat="1" ht="25.9" customHeight="1" spans="1:15">
      <c r="A131" s="40">
        <v>125</v>
      </c>
      <c r="B131" s="40" t="s">
        <v>54</v>
      </c>
      <c r="C131" s="40" t="s">
        <v>20</v>
      </c>
      <c r="D131" s="40" t="s">
        <v>953</v>
      </c>
      <c r="E131" s="40" t="s">
        <v>954</v>
      </c>
      <c r="F131" s="40">
        <v>1.1</v>
      </c>
      <c r="G131" s="40">
        <v>1.7</v>
      </c>
      <c r="H131" s="41">
        <v>0.6</v>
      </c>
      <c r="I131" s="41">
        <v>0.6</v>
      </c>
      <c r="J131" s="41">
        <v>12</v>
      </c>
      <c r="K131" s="41">
        <v>3</v>
      </c>
      <c r="L131" s="51">
        <f t="shared" si="4"/>
        <v>9</v>
      </c>
      <c r="M131" s="21" t="s">
        <v>777</v>
      </c>
      <c r="N131" s="40" t="s">
        <v>955</v>
      </c>
      <c r="O131" s="40"/>
    </row>
    <row r="132" s="24" customFormat="1" ht="25.9" customHeight="1" spans="1:15">
      <c r="A132" s="40">
        <v>126</v>
      </c>
      <c r="B132" s="40" t="s">
        <v>54</v>
      </c>
      <c r="C132" s="40" t="s">
        <v>20</v>
      </c>
      <c r="D132" s="40" t="s">
        <v>956</v>
      </c>
      <c r="E132" s="40" t="s">
        <v>957</v>
      </c>
      <c r="F132" s="40">
        <v>0</v>
      </c>
      <c r="G132" s="40">
        <v>0.4</v>
      </c>
      <c r="H132" s="41">
        <v>0.4</v>
      </c>
      <c r="I132" s="41">
        <v>0.4</v>
      </c>
      <c r="J132" s="41">
        <v>10</v>
      </c>
      <c r="K132" s="41">
        <v>2</v>
      </c>
      <c r="L132" s="51">
        <f t="shared" si="4"/>
        <v>8</v>
      </c>
      <c r="M132" s="21" t="s">
        <v>958</v>
      </c>
      <c r="N132" s="40" t="s">
        <v>959</v>
      </c>
      <c r="O132" s="40"/>
    </row>
    <row r="133" s="24" customFormat="1" ht="25.9" customHeight="1" spans="1:15">
      <c r="A133" s="40">
        <v>127</v>
      </c>
      <c r="B133" s="40" t="s">
        <v>54</v>
      </c>
      <c r="C133" s="40" t="s">
        <v>20</v>
      </c>
      <c r="D133" s="40" t="s">
        <v>960</v>
      </c>
      <c r="E133" s="40" t="s">
        <v>961</v>
      </c>
      <c r="F133" s="40">
        <v>0</v>
      </c>
      <c r="G133" s="40">
        <v>2.2</v>
      </c>
      <c r="H133" s="41">
        <v>1.1</v>
      </c>
      <c r="I133" s="41">
        <v>1.1</v>
      </c>
      <c r="J133" s="41">
        <v>16</v>
      </c>
      <c r="K133" s="41">
        <v>5.5</v>
      </c>
      <c r="L133" s="51">
        <f t="shared" si="4"/>
        <v>10.5</v>
      </c>
      <c r="M133" s="21" t="s">
        <v>958</v>
      </c>
      <c r="N133" s="40" t="s">
        <v>962</v>
      </c>
      <c r="O133" s="40"/>
    </row>
    <row r="134" s="24" customFormat="1" ht="25.9" customHeight="1" spans="1:15">
      <c r="A134" s="40">
        <v>128</v>
      </c>
      <c r="B134" s="40" t="s">
        <v>54</v>
      </c>
      <c r="C134" s="40" t="s">
        <v>20</v>
      </c>
      <c r="D134" s="40" t="s">
        <v>963</v>
      </c>
      <c r="E134" s="40" t="s">
        <v>964</v>
      </c>
      <c r="F134" s="40">
        <v>0</v>
      </c>
      <c r="G134" s="40">
        <v>0.8</v>
      </c>
      <c r="H134" s="41">
        <v>0.8</v>
      </c>
      <c r="I134" s="41">
        <v>0.8</v>
      </c>
      <c r="J134" s="41">
        <v>12</v>
      </c>
      <c r="K134" s="41">
        <v>4</v>
      </c>
      <c r="L134" s="51">
        <f t="shared" si="4"/>
        <v>8</v>
      </c>
      <c r="M134" s="21" t="s">
        <v>848</v>
      </c>
      <c r="N134" s="40" t="s">
        <v>965</v>
      </c>
      <c r="O134" s="40"/>
    </row>
    <row r="135" s="24" customFormat="1" ht="25.9" customHeight="1" spans="1:15">
      <c r="A135" s="40">
        <v>129</v>
      </c>
      <c r="B135" s="40" t="s">
        <v>54</v>
      </c>
      <c r="C135" s="40" t="s">
        <v>20</v>
      </c>
      <c r="D135" s="40" t="s">
        <v>966</v>
      </c>
      <c r="E135" s="40" t="s">
        <v>967</v>
      </c>
      <c r="F135" s="40">
        <v>0</v>
      </c>
      <c r="G135" s="40">
        <v>0.6</v>
      </c>
      <c r="H135" s="41">
        <v>0.6</v>
      </c>
      <c r="I135" s="41">
        <v>0.6</v>
      </c>
      <c r="J135" s="41">
        <v>10</v>
      </c>
      <c r="K135" s="41">
        <v>3</v>
      </c>
      <c r="L135" s="51">
        <f t="shared" si="4"/>
        <v>7</v>
      </c>
      <c r="M135" s="21" t="s">
        <v>788</v>
      </c>
      <c r="N135" s="40" t="s">
        <v>968</v>
      </c>
      <c r="O135" s="40"/>
    </row>
    <row r="136" s="24" customFormat="1" ht="25.9" customHeight="1" spans="1:15">
      <c r="A136" s="40">
        <v>130</v>
      </c>
      <c r="B136" s="40" t="s">
        <v>54</v>
      </c>
      <c r="C136" s="40" t="s">
        <v>20</v>
      </c>
      <c r="D136" s="40" t="s">
        <v>969</v>
      </c>
      <c r="E136" s="40" t="s">
        <v>970</v>
      </c>
      <c r="F136" s="40">
        <v>0.2</v>
      </c>
      <c r="G136" s="40">
        <v>0.5</v>
      </c>
      <c r="H136" s="41">
        <v>0.3</v>
      </c>
      <c r="I136" s="41">
        <v>0.3</v>
      </c>
      <c r="J136" s="41">
        <v>6</v>
      </c>
      <c r="K136" s="41">
        <v>1.5</v>
      </c>
      <c r="L136" s="51">
        <f t="shared" si="4"/>
        <v>4.5</v>
      </c>
      <c r="M136" s="21" t="s">
        <v>781</v>
      </c>
      <c r="N136" s="40" t="s">
        <v>971</v>
      </c>
      <c r="O136" s="40"/>
    </row>
    <row r="137" s="24" customFormat="1" ht="25.9" customHeight="1" spans="1:15">
      <c r="A137" s="40">
        <v>131</v>
      </c>
      <c r="B137" s="40" t="s">
        <v>54</v>
      </c>
      <c r="C137" s="40" t="s">
        <v>20</v>
      </c>
      <c r="D137" s="40" t="s">
        <v>972</v>
      </c>
      <c r="E137" s="40" t="s">
        <v>973</v>
      </c>
      <c r="F137" s="40">
        <v>1</v>
      </c>
      <c r="G137" s="40">
        <v>1.3</v>
      </c>
      <c r="H137" s="41">
        <v>0.3</v>
      </c>
      <c r="I137" s="41">
        <v>0.3</v>
      </c>
      <c r="J137" s="41">
        <v>9</v>
      </c>
      <c r="K137" s="41">
        <v>1.5</v>
      </c>
      <c r="L137" s="51">
        <f t="shared" si="4"/>
        <v>7.5</v>
      </c>
      <c r="M137" s="21" t="s">
        <v>870</v>
      </c>
      <c r="N137" s="40" t="s">
        <v>974</v>
      </c>
      <c r="O137" s="40"/>
    </row>
    <row r="138" s="24" customFormat="1" ht="25.9" customHeight="1" spans="1:15">
      <c r="A138" s="40">
        <v>132</v>
      </c>
      <c r="B138" s="40" t="s">
        <v>54</v>
      </c>
      <c r="C138" s="40" t="s">
        <v>20</v>
      </c>
      <c r="D138" s="40" t="s">
        <v>975</v>
      </c>
      <c r="E138" s="40" t="s">
        <v>976</v>
      </c>
      <c r="F138" s="40">
        <v>0.5</v>
      </c>
      <c r="G138" s="40">
        <v>1</v>
      </c>
      <c r="H138" s="41">
        <v>0.5</v>
      </c>
      <c r="I138" s="41">
        <v>0.5</v>
      </c>
      <c r="J138" s="41">
        <v>9</v>
      </c>
      <c r="K138" s="41">
        <v>2.5</v>
      </c>
      <c r="L138" s="51">
        <f t="shared" si="4"/>
        <v>6.5</v>
      </c>
      <c r="M138" s="21" t="s">
        <v>756</v>
      </c>
      <c r="N138" s="40" t="s">
        <v>977</v>
      </c>
      <c r="O138" s="40"/>
    </row>
    <row r="139" s="24" customFormat="1" ht="25.9" customHeight="1" spans="1:15">
      <c r="A139" s="40">
        <v>133</v>
      </c>
      <c r="B139" s="40" t="s">
        <v>54</v>
      </c>
      <c r="C139" s="40" t="s">
        <v>20</v>
      </c>
      <c r="D139" s="40" t="s">
        <v>978</v>
      </c>
      <c r="E139" s="40" t="s">
        <v>979</v>
      </c>
      <c r="F139" s="40">
        <v>0</v>
      </c>
      <c r="G139" s="40">
        <v>1.2</v>
      </c>
      <c r="H139" s="41">
        <v>1.2</v>
      </c>
      <c r="I139" s="41">
        <v>1.2</v>
      </c>
      <c r="J139" s="41">
        <v>24</v>
      </c>
      <c r="K139" s="41">
        <v>6</v>
      </c>
      <c r="L139" s="51">
        <f t="shared" si="4"/>
        <v>18</v>
      </c>
      <c r="M139" s="21" t="s">
        <v>688</v>
      </c>
      <c r="N139" s="40" t="s">
        <v>980</v>
      </c>
      <c r="O139" s="40"/>
    </row>
    <row r="140" s="24" customFormat="1" ht="25.9" customHeight="1" spans="1:15">
      <c r="A140" s="40">
        <v>134</v>
      </c>
      <c r="B140" s="40" t="s">
        <v>54</v>
      </c>
      <c r="C140" s="40" t="s">
        <v>20</v>
      </c>
      <c r="D140" s="40" t="s">
        <v>981</v>
      </c>
      <c r="E140" s="40" t="s">
        <v>982</v>
      </c>
      <c r="F140" s="40">
        <v>0.9</v>
      </c>
      <c r="G140" s="40">
        <v>1.4</v>
      </c>
      <c r="H140" s="41">
        <v>0.5</v>
      </c>
      <c r="I140" s="41">
        <v>0.5</v>
      </c>
      <c r="J140" s="41">
        <v>14</v>
      </c>
      <c r="K140" s="41">
        <v>2.5</v>
      </c>
      <c r="L140" s="51">
        <f t="shared" si="4"/>
        <v>11.5</v>
      </c>
      <c r="M140" s="21" t="s">
        <v>983</v>
      </c>
      <c r="N140" s="40" t="s">
        <v>984</v>
      </c>
      <c r="O140" s="40"/>
    </row>
    <row r="141" s="24" customFormat="1" ht="25.9" customHeight="1" spans="1:15">
      <c r="A141" s="40">
        <v>135</v>
      </c>
      <c r="B141" s="40" t="s">
        <v>54</v>
      </c>
      <c r="C141" s="40" t="s">
        <v>20</v>
      </c>
      <c r="D141" s="40" t="s">
        <v>985</v>
      </c>
      <c r="E141" s="40" t="s">
        <v>986</v>
      </c>
      <c r="F141" s="40">
        <v>0</v>
      </c>
      <c r="G141" s="40">
        <v>4.6</v>
      </c>
      <c r="H141" s="41">
        <v>2.6</v>
      </c>
      <c r="I141" s="41">
        <v>2.6</v>
      </c>
      <c r="J141" s="41">
        <v>55</v>
      </c>
      <c r="K141" s="41">
        <v>13</v>
      </c>
      <c r="L141" s="51">
        <f t="shared" si="4"/>
        <v>42</v>
      </c>
      <c r="M141" s="21" t="s">
        <v>736</v>
      </c>
      <c r="N141" s="40" t="s">
        <v>987</v>
      </c>
      <c r="O141" s="40"/>
    </row>
    <row r="142" s="24" customFormat="1" ht="25.9" customHeight="1" spans="1:15">
      <c r="A142" s="40">
        <v>136</v>
      </c>
      <c r="B142" s="40" t="s">
        <v>54</v>
      </c>
      <c r="C142" s="40" t="s">
        <v>20</v>
      </c>
      <c r="D142" s="40" t="s">
        <v>988</v>
      </c>
      <c r="E142" s="40" t="s">
        <v>989</v>
      </c>
      <c r="F142" s="40">
        <v>0.4</v>
      </c>
      <c r="G142" s="40">
        <v>0.8</v>
      </c>
      <c r="H142" s="41">
        <v>0.4</v>
      </c>
      <c r="I142" s="41">
        <v>0.4</v>
      </c>
      <c r="J142" s="41">
        <v>22</v>
      </c>
      <c r="K142" s="41">
        <v>2</v>
      </c>
      <c r="L142" s="51">
        <f t="shared" ref="L142:L205" si="5">J142-K142</f>
        <v>20</v>
      </c>
      <c r="M142" s="21" t="s">
        <v>990</v>
      </c>
      <c r="N142" s="40" t="s">
        <v>991</v>
      </c>
      <c r="O142" s="40"/>
    </row>
    <row r="143" s="24" customFormat="1" ht="25.9" customHeight="1" spans="1:15">
      <c r="A143" s="40">
        <v>137</v>
      </c>
      <c r="B143" s="40" t="s">
        <v>54</v>
      </c>
      <c r="C143" s="40" t="s">
        <v>20</v>
      </c>
      <c r="D143" s="40" t="s">
        <v>992</v>
      </c>
      <c r="E143" s="40" t="s">
        <v>993</v>
      </c>
      <c r="F143" s="40">
        <v>0</v>
      </c>
      <c r="G143" s="40">
        <v>1</v>
      </c>
      <c r="H143" s="41">
        <v>1</v>
      </c>
      <c r="I143" s="41">
        <v>1</v>
      </c>
      <c r="J143" s="41">
        <v>22</v>
      </c>
      <c r="K143" s="41">
        <v>5</v>
      </c>
      <c r="L143" s="51">
        <f t="shared" si="5"/>
        <v>17</v>
      </c>
      <c r="M143" s="21" t="s">
        <v>736</v>
      </c>
      <c r="N143" s="40" t="s">
        <v>994</v>
      </c>
      <c r="O143" s="40"/>
    </row>
    <row r="144" s="24" customFormat="1" ht="25.9" customHeight="1" spans="1:15">
      <c r="A144" s="40">
        <v>138</v>
      </c>
      <c r="B144" s="40" t="s">
        <v>54</v>
      </c>
      <c r="C144" s="40" t="s">
        <v>20</v>
      </c>
      <c r="D144" s="40" t="s">
        <v>995</v>
      </c>
      <c r="E144" s="40" t="s">
        <v>110</v>
      </c>
      <c r="F144" s="40">
        <v>0</v>
      </c>
      <c r="G144" s="40">
        <v>3.1</v>
      </c>
      <c r="H144" s="41">
        <v>1.7</v>
      </c>
      <c r="I144" s="41">
        <v>1.7</v>
      </c>
      <c r="J144" s="41">
        <v>43</v>
      </c>
      <c r="K144" s="41">
        <v>8.5</v>
      </c>
      <c r="L144" s="51">
        <f t="shared" si="5"/>
        <v>34.5</v>
      </c>
      <c r="M144" s="21" t="s">
        <v>990</v>
      </c>
      <c r="N144" s="40" t="s">
        <v>996</v>
      </c>
      <c r="O144" s="40"/>
    </row>
    <row r="145" s="24" customFormat="1" ht="25.9" customHeight="1" spans="1:15">
      <c r="A145" s="40">
        <v>139</v>
      </c>
      <c r="B145" s="40" t="s">
        <v>54</v>
      </c>
      <c r="C145" s="40" t="s">
        <v>20</v>
      </c>
      <c r="D145" s="40" t="s">
        <v>997</v>
      </c>
      <c r="E145" s="40" t="s">
        <v>998</v>
      </c>
      <c r="F145" s="40">
        <v>0</v>
      </c>
      <c r="G145" s="40">
        <v>1.2</v>
      </c>
      <c r="H145" s="41">
        <v>1.2</v>
      </c>
      <c r="I145" s="41">
        <v>1.2</v>
      </c>
      <c r="J145" s="41">
        <v>30</v>
      </c>
      <c r="K145" s="41">
        <v>6</v>
      </c>
      <c r="L145" s="51">
        <f t="shared" si="5"/>
        <v>24</v>
      </c>
      <c r="M145" s="21" t="s">
        <v>806</v>
      </c>
      <c r="N145" s="40" t="s">
        <v>999</v>
      </c>
      <c r="O145" s="40"/>
    </row>
    <row r="146" s="24" customFormat="1" ht="25.9" customHeight="1" spans="1:15">
      <c r="A146" s="40">
        <v>140</v>
      </c>
      <c r="B146" s="40" t="s">
        <v>54</v>
      </c>
      <c r="C146" s="40" t="s">
        <v>20</v>
      </c>
      <c r="D146" s="40" t="s">
        <v>1000</v>
      </c>
      <c r="E146" s="40" t="s">
        <v>1001</v>
      </c>
      <c r="F146" s="40">
        <v>0</v>
      </c>
      <c r="G146" s="40">
        <v>0.6</v>
      </c>
      <c r="H146" s="41">
        <v>0.6</v>
      </c>
      <c r="I146" s="41">
        <v>0.6</v>
      </c>
      <c r="J146" s="41">
        <v>18</v>
      </c>
      <c r="K146" s="41">
        <v>3</v>
      </c>
      <c r="L146" s="51">
        <f t="shared" si="5"/>
        <v>15</v>
      </c>
      <c r="M146" s="21" t="s">
        <v>806</v>
      </c>
      <c r="N146" s="40" t="s">
        <v>1002</v>
      </c>
      <c r="O146" s="40"/>
    </row>
    <row r="147" s="24" customFormat="1" ht="25.9" customHeight="1" spans="1:15">
      <c r="A147" s="40">
        <v>141</v>
      </c>
      <c r="B147" s="40" t="s">
        <v>54</v>
      </c>
      <c r="C147" s="40" t="s">
        <v>20</v>
      </c>
      <c r="D147" s="40" t="s">
        <v>1003</v>
      </c>
      <c r="E147" s="40" t="s">
        <v>1004</v>
      </c>
      <c r="F147" s="40">
        <v>0.1</v>
      </c>
      <c r="G147" s="40">
        <v>1.4</v>
      </c>
      <c r="H147" s="41">
        <v>1.3</v>
      </c>
      <c r="I147" s="41">
        <v>1.3</v>
      </c>
      <c r="J147" s="41">
        <v>20</v>
      </c>
      <c r="K147" s="41">
        <v>6.5</v>
      </c>
      <c r="L147" s="51">
        <f t="shared" si="5"/>
        <v>13.5</v>
      </c>
      <c r="M147" s="21" t="s">
        <v>688</v>
      </c>
      <c r="N147" s="40" t="s">
        <v>1005</v>
      </c>
      <c r="O147" s="40"/>
    </row>
    <row r="148" s="24" customFormat="1" ht="25.9" customHeight="1" spans="1:15">
      <c r="A148" s="40">
        <v>142</v>
      </c>
      <c r="B148" s="40" t="s">
        <v>54</v>
      </c>
      <c r="C148" s="40" t="s">
        <v>20</v>
      </c>
      <c r="D148" s="40" t="s">
        <v>1006</v>
      </c>
      <c r="E148" s="40" t="s">
        <v>1007</v>
      </c>
      <c r="F148" s="40">
        <v>0.5</v>
      </c>
      <c r="G148" s="40">
        <v>1.1</v>
      </c>
      <c r="H148" s="41">
        <v>0.6</v>
      </c>
      <c r="I148" s="41">
        <v>0.6</v>
      </c>
      <c r="J148" s="41">
        <v>12</v>
      </c>
      <c r="K148" s="41">
        <v>3</v>
      </c>
      <c r="L148" s="51">
        <f t="shared" si="5"/>
        <v>9</v>
      </c>
      <c r="M148" s="21" t="s">
        <v>908</v>
      </c>
      <c r="N148" s="40" t="s">
        <v>1008</v>
      </c>
      <c r="O148" s="40"/>
    </row>
    <row r="149" s="24" customFormat="1" ht="25.9" customHeight="1" spans="1:15">
      <c r="A149" s="40">
        <v>143</v>
      </c>
      <c r="B149" s="40" t="s">
        <v>54</v>
      </c>
      <c r="C149" s="40" t="s">
        <v>20</v>
      </c>
      <c r="D149" s="40" t="s">
        <v>1009</v>
      </c>
      <c r="E149" s="40" t="s">
        <v>1010</v>
      </c>
      <c r="F149" s="40">
        <v>0.2</v>
      </c>
      <c r="G149" s="40">
        <v>1.1</v>
      </c>
      <c r="H149" s="41">
        <v>0.9</v>
      </c>
      <c r="I149" s="41">
        <v>0.9</v>
      </c>
      <c r="J149" s="41">
        <v>11</v>
      </c>
      <c r="K149" s="41">
        <v>4.5</v>
      </c>
      <c r="L149" s="51">
        <f t="shared" si="5"/>
        <v>6.5</v>
      </c>
      <c r="M149" s="21" t="s">
        <v>908</v>
      </c>
      <c r="N149" s="40" t="s">
        <v>1011</v>
      </c>
      <c r="O149" s="40"/>
    </row>
    <row r="150" s="24" customFormat="1" ht="25.9" customHeight="1" spans="1:15">
      <c r="A150" s="40">
        <v>144</v>
      </c>
      <c r="B150" s="40" t="s">
        <v>54</v>
      </c>
      <c r="C150" s="40" t="s">
        <v>20</v>
      </c>
      <c r="D150" s="40" t="s">
        <v>1012</v>
      </c>
      <c r="E150" s="40" t="s">
        <v>1013</v>
      </c>
      <c r="F150" s="40">
        <v>0</v>
      </c>
      <c r="G150" s="40">
        <v>0.5</v>
      </c>
      <c r="H150" s="41">
        <v>0.5</v>
      </c>
      <c r="I150" s="41">
        <v>0.5</v>
      </c>
      <c r="J150" s="41">
        <v>9</v>
      </c>
      <c r="K150" s="41">
        <v>2.5</v>
      </c>
      <c r="L150" s="51">
        <f t="shared" si="5"/>
        <v>6.5</v>
      </c>
      <c r="M150" s="21" t="s">
        <v>748</v>
      </c>
      <c r="N150" s="40" t="s">
        <v>1014</v>
      </c>
      <c r="O150" s="40"/>
    </row>
    <row r="151" s="24" customFormat="1" ht="25.9" customHeight="1" spans="1:15">
      <c r="A151" s="40">
        <v>145</v>
      </c>
      <c r="B151" s="40" t="s">
        <v>54</v>
      </c>
      <c r="C151" s="40" t="s">
        <v>20</v>
      </c>
      <c r="D151" s="40" t="s">
        <v>1015</v>
      </c>
      <c r="E151" s="40" t="s">
        <v>1016</v>
      </c>
      <c r="F151" s="40">
        <v>0</v>
      </c>
      <c r="G151" s="40">
        <v>3.6</v>
      </c>
      <c r="H151" s="41">
        <v>1.7</v>
      </c>
      <c r="I151" s="41">
        <v>1.7</v>
      </c>
      <c r="J151" s="41">
        <v>13</v>
      </c>
      <c r="K151" s="41">
        <v>8.5</v>
      </c>
      <c r="L151" s="51">
        <f t="shared" si="5"/>
        <v>4.5</v>
      </c>
      <c r="M151" s="21" t="s">
        <v>1017</v>
      </c>
      <c r="N151" s="40" t="s">
        <v>1018</v>
      </c>
      <c r="O151" s="40"/>
    </row>
    <row r="152" s="24" customFormat="1" ht="25.9" customHeight="1" spans="1:15">
      <c r="A152" s="40">
        <v>146</v>
      </c>
      <c r="B152" s="40" t="s">
        <v>54</v>
      </c>
      <c r="C152" s="40" t="s">
        <v>20</v>
      </c>
      <c r="D152" s="40" t="s">
        <v>1019</v>
      </c>
      <c r="E152" s="40" t="s">
        <v>1020</v>
      </c>
      <c r="F152" s="40">
        <v>0</v>
      </c>
      <c r="G152" s="40">
        <v>5.7</v>
      </c>
      <c r="H152" s="41">
        <v>3.3</v>
      </c>
      <c r="I152" s="41">
        <v>3.3</v>
      </c>
      <c r="J152" s="41">
        <v>66</v>
      </c>
      <c r="K152" s="41">
        <v>16.5</v>
      </c>
      <c r="L152" s="51">
        <f t="shared" si="5"/>
        <v>49.5</v>
      </c>
      <c r="M152" s="21" t="s">
        <v>777</v>
      </c>
      <c r="N152" s="40" t="s">
        <v>1021</v>
      </c>
      <c r="O152" s="40"/>
    </row>
    <row r="153" s="24" customFormat="1" ht="25.9" customHeight="1" spans="1:15">
      <c r="A153" s="40">
        <v>147</v>
      </c>
      <c r="B153" s="40" t="s">
        <v>54</v>
      </c>
      <c r="C153" s="40" t="s">
        <v>20</v>
      </c>
      <c r="D153" s="40" t="s">
        <v>1022</v>
      </c>
      <c r="E153" s="40" t="s">
        <v>1023</v>
      </c>
      <c r="F153" s="40">
        <v>0.5</v>
      </c>
      <c r="G153" s="40">
        <v>2.3</v>
      </c>
      <c r="H153" s="41">
        <v>1</v>
      </c>
      <c r="I153" s="41">
        <v>1</v>
      </c>
      <c r="J153" s="41">
        <v>23</v>
      </c>
      <c r="K153" s="41">
        <v>5</v>
      </c>
      <c r="L153" s="51">
        <f t="shared" si="5"/>
        <v>18</v>
      </c>
      <c r="M153" s="21" t="s">
        <v>1024</v>
      </c>
      <c r="N153" s="40" t="s">
        <v>1025</v>
      </c>
      <c r="O153" s="40"/>
    </row>
    <row r="154" s="24" customFormat="1" ht="25.9" customHeight="1" spans="1:15">
      <c r="A154" s="40">
        <v>148</v>
      </c>
      <c r="B154" s="40" t="s">
        <v>54</v>
      </c>
      <c r="C154" s="40" t="s">
        <v>20</v>
      </c>
      <c r="D154" s="40" t="s">
        <v>1026</v>
      </c>
      <c r="E154" s="40" t="s">
        <v>1027</v>
      </c>
      <c r="F154" s="40">
        <v>0</v>
      </c>
      <c r="G154" s="40">
        <v>1.2</v>
      </c>
      <c r="H154" s="41">
        <v>1.2</v>
      </c>
      <c r="I154" s="41">
        <v>1.2</v>
      </c>
      <c r="J154" s="41">
        <v>24</v>
      </c>
      <c r="K154" s="41">
        <v>6</v>
      </c>
      <c r="L154" s="51">
        <f t="shared" si="5"/>
        <v>18</v>
      </c>
      <c r="M154" s="21" t="s">
        <v>777</v>
      </c>
      <c r="N154" s="40" t="s">
        <v>1028</v>
      </c>
      <c r="O154" s="40"/>
    </row>
    <row r="155" s="24" customFormat="1" ht="25.9" customHeight="1" spans="1:15">
      <c r="A155" s="40">
        <v>149</v>
      </c>
      <c r="B155" s="40" t="s">
        <v>54</v>
      </c>
      <c r="C155" s="40" t="s">
        <v>20</v>
      </c>
      <c r="D155" s="40" t="s">
        <v>1029</v>
      </c>
      <c r="E155" s="40" t="s">
        <v>1030</v>
      </c>
      <c r="F155" s="40">
        <v>0</v>
      </c>
      <c r="G155" s="40">
        <v>0.8</v>
      </c>
      <c r="H155" s="41">
        <v>0.8</v>
      </c>
      <c r="I155" s="41">
        <v>0.8</v>
      </c>
      <c r="J155" s="41">
        <v>12</v>
      </c>
      <c r="K155" s="41">
        <v>4</v>
      </c>
      <c r="L155" s="51">
        <f t="shared" si="5"/>
        <v>8</v>
      </c>
      <c r="M155" s="21" t="s">
        <v>870</v>
      </c>
      <c r="N155" s="40" t="s">
        <v>1031</v>
      </c>
      <c r="O155" s="40"/>
    </row>
    <row r="156" s="24" customFormat="1" ht="25.9" customHeight="1" spans="1:15">
      <c r="A156" s="40">
        <v>150</v>
      </c>
      <c r="B156" s="40" t="s">
        <v>54</v>
      </c>
      <c r="C156" s="40" t="s">
        <v>20</v>
      </c>
      <c r="D156" s="40" t="s">
        <v>1032</v>
      </c>
      <c r="E156" s="40" t="s">
        <v>119</v>
      </c>
      <c r="F156" s="40">
        <v>0.8</v>
      </c>
      <c r="G156" s="40">
        <v>2.1</v>
      </c>
      <c r="H156" s="41">
        <v>1.3</v>
      </c>
      <c r="I156" s="41">
        <v>1.3</v>
      </c>
      <c r="J156" s="41">
        <v>19</v>
      </c>
      <c r="K156" s="41">
        <v>6.5</v>
      </c>
      <c r="L156" s="51">
        <f t="shared" si="5"/>
        <v>12.5</v>
      </c>
      <c r="M156" s="21" t="s">
        <v>1033</v>
      </c>
      <c r="N156" s="40" t="s">
        <v>1034</v>
      </c>
      <c r="O156" s="40"/>
    </row>
    <row r="157" s="24" customFormat="1" ht="25.9" customHeight="1" spans="1:15">
      <c r="A157" s="40">
        <v>151</v>
      </c>
      <c r="B157" s="40" t="s">
        <v>54</v>
      </c>
      <c r="C157" s="40" t="s">
        <v>20</v>
      </c>
      <c r="D157" s="40" t="s">
        <v>1035</v>
      </c>
      <c r="E157" s="40" t="s">
        <v>1036</v>
      </c>
      <c r="F157" s="40">
        <v>0</v>
      </c>
      <c r="G157" s="40">
        <v>1.4</v>
      </c>
      <c r="H157" s="41">
        <v>1.4</v>
      </c>
      <c r="I157" s="41">
        <v>1.4</v>
      </c>
      <c r="J157" s="41">
        <v>28</v>
      </c>
      <c r="K157" s="41">
        <v>7</v>
      </c>
      <c r="L157" s="51">
        <f t="shared" si="5"/>
        <v>21</v>
      </c>
      <c r="M157" s="21" t="s">
        <v>1037</v>
      </c>
      <c r="N157" s="40" t="s">
        <v>1038</v>
      </c>
      <c r="O157" s="40"/>
    </row>
    <row r="158" s="24" customFormat="1" ht="25.9" customHeight="1" spans="1:15">
      <c r="A158" s="40">
        <v>152</v>
      </c>
      <c r="B158" s="40" t="s">
        <v>54</v>
      </c>
      <c r="C158" s="40" t="s">
        <v>20</v>
      </c>
      <c r="D158" s="40" t="s">
        <v>1039</v>
      </c>
      <c r="E158" s="40" t="s">
        <v>1040</v>
      </c>
      <c r="F158" s="40">
        <v>0</v>
      </c>
      <c r="G158" s="40">
        <v>1.6</v>
      </c>
      <c r="H158" s="41">
        <v>1.6</v>
      </c>
      <c r="I158" s="41">
        <v>1.6</v>
      </c>
      <c r="J158" s="41">
        <v>32</v>
      </c>
      <c r="K158" s="41">
        <v>8</v>
      </c>
      <c r="L158" s="51">
        <f t="shared" si="5"/>
        <v>24</v>
      </c>
      <c r="M158" s="21" t="s">
        <v>1041</v>
      </c>
      <c r="N158" s="40" t="s">
        <v>1042</v>
      </c>
      <c r="O158" s="40"/>
    </row>
    <row r="159" s="24" customFormat="1" ht="25.9" customHeight="1" spans="1:15">
      <c r="A159" s="40">
        <v>153</v>
      </c>
      <c r="B159" s="40" t="s">
        <v>54</v>
      </c>
      <c r="C159" s="40" t="s">
        <v>20</v>
      </c>
      <c r="D159" s="40" t="s">
        <v>1043</v>
      </c>
      <c r="E159" s="40" t="s">
        <v>1044</v>
      </c>
      <c r="F159" s="40">
        <v>0</v>
      </c>
      <c r="G159" s="40">
        <v>2.6</v>
      </c>
      <c r="H159" s="41">
        <v>1.7</v>
      </c>
      <c r="I159" s="41">
        <v>1.7</v>
      </c>
      <c r="J159" s="41">
        <v>34</v>
      </c>
      <c r="K159" s="41">
        <v>8.5</v>
      </c>
      <c r="L159" s="51">
        <f t="shared" si="5"/>
        <v>25.5</v>
      </c>
      <c r="M159" s="21" t="s">
        <v>1045</v>
      </c>
      <c r="N159" s="40" t="s">
        <v>1046</v>
      </c>
      <c r="O159" s="40"/>
    </row>
    <row r="160" s="24" customFormat="1" ht="25.9" customHeight="1" spans="1:15">
      <c r="A160" s="40">
        <v>154</v>
      </c>
      <c r="B160" s="40" t="s">
        <v>54</v>
      </c>
      <c r="C160" s="40" t="s">
        <v>20</v>
      </c>
      <c r="D160" s="40" t="s">
        <v>1047</v>
      </c>
      <c r="E160" s="40" t="s">
        <v>1048</v>
      </c>
      <c r="F160" s="40">
        <v>0</v>
      </c>
      <c r="G160" s="40">
        <v>19.5</v>
      </c>
      <c r="H160" s="41">
        <v>9.2</v>
      </c>
      <c r="I160" s="41">
        <v>9.2</v>
      </c>
      <c r="J160" s="41">
        <v>532</v>
      </c>
      <c r="K160" s="41">
        <v>46</v>
      </c>
      <c r="L160" s="51">
        <f t="shared" si="5"/>
        <v>486</v>
      </c>
      <c r="M160" s="21" t="s">
        <v>1049</v>
      </c>
      <c r="N160" s="40" t="s">
        <v>1050</v>
      </c>
      <c r="O160" s="40"/>
    </row>
    <row r="161" s="24" customFormat="1" ht="25.9" customHeight="1" spans="1:15">
      <c r="A161" s="40">
        <v>155</v>
      </c>
      <c r="B161" s="40" t="s">
        <v>54</v>
      </c>
      <c r="C161" s="40" t="s">
        <v>20</v>
      </c>
      <c r="D161" s="40" t="s">
        <v>1051</v>
      </c>
      <c r="E161" s="40" t="s">
        <v>1052</v>
      </c>
      <c r="F161" s="40">
        <v>0</v>
      </c>
      <c r="G161" s="40">
        <v>8.2</v>
      </c>
      <c r="H161" s="41">
        <v>3.3</v>
      </c>
      <c r="I161" s="41">
        <v>3.3</v>
      </c>
      <c r="J161" s="41">
        <v>64</v>
      </c>
      <c r="K161" s="41">
        <v>16.5</v>
      </c>
      <c r="L161" s="51">
        <f t="shared" si="5"/>
        <v>47.5</v>
      </c>
      <c r="M161" s="21" t="s">
        <v>904</v>
      </c>
      <c r="N161" s="40" t="s">
        <v>1053</v>
      </c>
      <c r="O161" s="40"/>
    </row>
    <row r="162" s="24" customFormat="1" ht="25.9" customHeight="1" spans="1:15">
      <c r="A162" s="40">
        <v>156</v>
      </c>
      <c r="B162" s="40" t="s">
        <v>54</v>
      </c>
      <c r="C162" s="40" t="s">
        <v>20</v>
      </c>
      <c r="D162" s="40" t="s">
        <v>1054</v>
      </c>
      <c r="E162" s="40" t="s">
        <v>1055</v>
      </c>
      <c r="F162" s="40">
        <v>0</v>
      </c>
      <c r="G162" s="40">
        <v>1.1</v>
      </c>
      <c r="H162" s="41">
        <v>1.1</v>
      </c>
      <c r="I162" s="41">
        <v>1.1</v>
      </c>
      <c r="J162" s="41">
        <v>22</v>
      </c>
      <c r="K162" s="41">
        <v>5.5</v>
      </c>
      <c r="L162" s="51">
        <f t="shared" si="5"/>
        <v>16.5</v>
      </c>
      <c r="M162" s="21" t="s">
        <v>908</v>
      </c>
      <c r="N162" s="40" t="s">
        <v>1056</v>
      </c>
      <c r="O162" s="40"/>
    </row>
    <row r="163" s="24" customFormat="1" ht="25.9" customHeight="1" spans="1:15">
      <c r="A163" s="40">
        <v>157</v>
      </c>
      <c r="B163" s="40" t="s">
        <v>54</v>
      </c>
      <c r="C163" s="40" t="s">
        <v>20</v>
      </c>
      <c r="D163" s="40" t="s">
        <v>1057</v>
      </c>
      <c r="E163" s="40" t="s">
        <v>1058</v>
      </c>
      <c r="F163" s="40">
        <v>0</v>
      </c>
      <c r="G163" s="40">
        <v>1</v>
      </c>
      <c r="H163" s="41">
        <v>1</v>
      </c>
      <c r="I163" s="41">
        <v>1</v>
      </c>
      <c r="J163" s="41">
        <v>20</v>
      </c>
      <c r="K163" s="41">
        <v>5</v>
      </c>
      <c r="L163" s="51">
        <f t="shared" si="5"/>
        <v>15</v>
      </c>
      <c r="M163" s="21" t="s">
        <v>767</v>
      </c>
      <c r="N163" s="40" t="s">
        <v>1059</v>
      </c>
      <c r="O163" s="40"/>
    </row>
    <row r="164" s="24" customFormat="1" ht="25.9" customHeight="1" spans="1:15">
      <c r="A164" s="40">
        <v>158</v>
      </c>
      <c r="B164" s="40" t="s">
        <v>54</v>
      </c>
      <c r="C164" s="40" t="s">
        <v>20</v>
      </c>
      <c r="D164" s="40" t="s">
        <v>1060</v>
      </c>
      <c r="E164" s="40" t="s">
        <v>1061</v>
      </c>
      <c r="F164" s="40">
        <v>0</v>
      </c>
      <c r="G164" s="40">
        <v>1.6</v>
      </c>
      <c r="H164" s="41">
        <v>1.6</v>
      </c>
      <c r="I164" s="41">
        <v>1.6</v>
      </c>
      <c r="J164" s="41">
        <v>38</v>
      </c>
      <c r="K164" s="41">
        <v>8</v>
      </c>
      <c r="L164" s="51">
        <f t="shared" si="5"/>
        <v>30</v>
      </c>
      <c r="M164" s="21" t="s">
        <v>870</v>
      </c>
      <c r="N164" s="40" t="s">
        <v>1062</v>
      </c>
      <c r="O164" s="40"/>
    </row>
    <row r="165" s="24" customFormat="1" ht="25.9" customHeight="1" spans="1:15">
      <c r="A165" s="40">
        <v>159</v>
      </c>
      <c r="B165" s="40" t="s">
        <v>54</v>
      </c>
      <c r="C165" s="40" t="s">
        <v>20</v>
      </c>
      <c r="D165" s="40" t="s">
        <v>1063</v>
      </c>
      <c r="E165" s="40" t="s">
        <v>1064</v>
      </c>
      <c r="F165" s="40">
        <v>0</v>
      </c>
      <c r="G165" s="40">
        <v>1.5</v>
      </c>
      <c r="H165" s="41">
        <v>1.5</v>
      </c>
      <c r="I165" s="41">
        <v>1.5</v>
      </c>
      <c r="J165" s="41">
        <v>29</v>
      </c>
      <c r="K165" s="41">
        <v>7.5</v>
      </c>
      <c r="L165" s="51">
        <f t="shared" si="5"/>
        <v>21.5</v>
      </c>
      <c r="M165" s="21" t="s">
        <v>1033</v>
      </c>
      <c r="N165" s="40" t="s">
        <v>1065</v>
      </c>
      <c r="O165" s="40"/>
    </row>
    <row r="166" s="24" customFormat="1" ht="25.9" customHeight="1" spans="1:15">
      <c r="A166" s="40">
        <v>160</v>
      </c>
      <c r="B166" s="40" t="s">
        <v>54</v>
      </c>
      <c r="C166" s="40" t="s">
        <v>20</v>
      </c>
      <c r="D166" s="40" t="s">
        <v>1066</v>
      </c>
      <c r="E166" s="40" t="s">
        <v>1067</v>
      </c>
      <c r="F166" s="40">
        <v>0</v>
      </c>
      <c r="G166" s="40">
        <v>1.5</v>
      </c>
      <c r="H166" s="41">
        <v>1.5</v>
      </c>
      <c r="I166" s="41">
        <v>1.5</v>
      </c>
      <c r="J166" s="41">
        <v>22</v>
      </c>
      <c r="K166" s="41">
        <v>7.5</v>
      </c>
      <c r="L166" s="51">
        <f t="shared" si="5"/>
        <v>14.5</v>
      </c>
      <c r="M166" s="21" t="s">
        <v>874</v>
      </c>
      <c r="N166" s="40" t="s">
        <v>1068</v>
      </c>
      <c r="O166" s="40"/>
    </row>
    <row r="167" s="24" customFormat="1" ht="25.9" customHeight="1" spans="1:15">
      <c r="A167" s="40">
        <v>161</v>
      </c>
      <c r="B167" s="40" t="s">
        <v>54</v>
      </c>
      <c r="C167" s="40" t="s">
        <v>20</v>
      </c>
      <c r="D167" s="40" t="s">
        <v>1069</v>
      </c>
      <c r="E167" s="40" t="s">
        <v>1070</v>
      </c>
      <c r="F167" s="40">
        <v>0</v>
      </c>
      <c r="G167" s="40">
        <v>1.4</v>
      </c>
      <c r="H167" s="41">
        <v>1.4</v>
      </c>
      <c r="I167" s="41">
        <v>1.4</v>
      </c>
      <c r="J167" s="41">
        <v>24</v>
      </c>
      <c r="K167" s="41">
        <v>7</v>
      </c>
      <c r="L167" s="51">
        <f t="shared" si="5"/>
        <v>17</v>
      </c>
      <c r="M167" s="21" t="s">
        <v>874</v>
      </c>
      <c r="N167" s="40" t="s">
        <v>1071</v>
      </c>
      <c r="O167" s="40"/>
    </row>
    <row r="168" s="24" customFormat="1" ht="25.9" customHeight="1" spans="1:15">
      <c r="A168" s="40">
        <v>162</v>
      </c>
      <c r="B168" s="40" t="s">
        <v>54</v>
      </c>
      <c r="C168" s="40" t="s">
        <v>20</v>
      </c>
      <c r="D168" s="40" t="s">
        <v>1072</v>
      </c>
      <c r="E168" s="40" t="s">
        <v>1073</v>
      </c>
      <c r="F168" s="40">
        <v>0</v>
      </c>
      <c r="G168" s="40">
        <v>2.2</v>
      </c>
      <c r="H168" s="41">
        <v>2.2</v>
      </c>
      <c r="I168" s="41">
        <v>2.2</v>
      </c>
      <c r="J168" s="41">
        <v>46</v>
      </c>
      <c r="K168" s="41">
        <v>11</v>
      </c>
      <c r="L168" s="51">
        <f t="shared" si="5"/>
        <v>35</v>
      </c>
      <c r="M168" s="21" t="s">
        <v>870</v>
      </c>
      <c r="N168" s="40" t="s">
        <v>1074</v>
      </c>
      <c r="O168" s="40"/>
    </row>
    <row r="169" s="24" customFormat="1" ht="25.9" customHeight="1" spans="1:15">
      <c r="A169" s="40">
        <v>163</v>
      </c>
      <c r="B169" s="40" t="s">
        <v>54</v>
      </c>
      <c r="C169" s="40" t="s">
        <v>20</v>
      </c>
      <c r="D169" s="40" t="s">
        <v>1075</v>
      </c>
      <c r="E169" s="40" t="s">
        <v>1076</v>
      </c>
      <c r="F169" s="40">
        <v>0</v>
      </c>
      <c r="G169" s="40">
        <v>0.7</v>
      </c>
      <c r="H169" s="41">
        <v>0.7</v>
      </c>
      <c r="I169" s="41">
        <v>0.7</v>
      </c>
      <c r="J169" s="41">
        <v>15</v>
      </c>
      <c r="K169" s="41">
        <v>3.5</v>
      </c>
      <c r="L169" s="51">
        <f t="shared" si="5"/>
        <v>11.5</v>
      </c>
      <c r="M169" s="21" t="s">
        <v>888</v>
      </c>
      <c r="N169" s="40" t="s">
        <v>1077</v>
      </c>
      <c r="O169" s="40"/>
    </row>
    <row r="170" s="24" customFormat="1" ht="25.9" customHeight="1" spans="1:15">
      <c r="A170" s="40">
        <v>164</v>
      </c>
      <c r="B170" s="40" t="s">
        <v>54</v>
      </c>
      <c r="C170" s="40" t="s">
        <v>20</v>
      </c>
      <c r="D170" s="40" t="s">
        <v>1078</v>
      </c>
      <c r="E170" s="40" t="s">
        <v>1079</v>
      </c>
      <c r="F170" s="40">
        <v>0</v>
      </c>
      <c r="G170" s="40">
        <v>8.4</v>
      </c>
      <c r="H170" s="41">
        <v>4.2</v>
      </c>
      <c r="I170" s="41">
        <v>4.2</v>
      </c>
      <c r="J170" s="41">
        <v>71</v>
      </c>
      <c r="K170" s="41">
        <v>21</v>
      </c>
      <c r="L170" s="51">
        <f t="shared" si="5"/>
        <v>50</v>
      </c>
      <c r="M170" s="21" t="s">
        <v>752</v>
      </c>
      <c r="N170" s="40" t="s">
        <v>1080</v>
      </c>
      <c r="O170" s="40"/>
    </row>
    <row r="171" s="24" customFormat="1" ht="25.9" customHeight="1" spans="1:15">
      <c r="A171" s="40">
        <v>165</v>
      </c>
      <c r="B171" s="40" t="s">
        <v>54</v>
      </c>
      <c r="C171" s="40" t="s">
        <v>20</v>
      </c>
      <c r="D171" s="40" t="s">
        <v>1054</v>
      </c>
      <c r="E171" s="40" t="s">
        <v>1081</v>
      </c>
      <c r="F171" s="40">
        <v>0.8</v>
      </c>
      <c r="G171" s="40">
        <v>1.3</v>
      </c>
      <c r="H171" s="41">
        <v>0.5</v>
      </c>
      <c r="I171" s="41">
        <v>0.5</v>
      </c>
      <c r="J171" s="41">
        <v>10</v>
      </c>
      <c r="K171" s="41">
        <v>2.5</v>
      </c>
      <c r="L171" s="51">
        <f t="shared" si="5"/>
        <v>7.5</v>
      </c>
      <c r="M171" s="21" t="s">
        <v>908</v>
      </c>
      <c r="N171" s="40" t="s">
        <v>1082</v>
      </c>
      <c r="O171" s="40"/>
    </row>
    <row r="172" s="24" customFormat="1" ht="25.9" customHeight="1" spans="1:15">
      <c r="A172" s="40">
        <v>166</v>
      </c>
      <c r="B172" s="40" t="s">
        <v>54</v>
      </c>
      <c r="C172" s="40" t="s">
        <v>20</v>
      </c>
      <c r="D172" s="40" t="s">
        <v>1083</v>
      </c>
      <c r="E172" s="40" t="s">
        <v>1084</v>
      </c>
      <c r="F172" s="40">
        <v>0.2</v>
      </c>
      <c r="G172" s="40">
        <v>1.4</v>
      </c>
      <c r="H172" s="41">
        <v>1.2</v>
      </c>
      <c r="I172" s="41">
        <v>1.2</v>
      </c>
      <c r="J172" s="41">
        <v>32</v>
      </c>
      <c r="K172" s="41">
        <v>6</v>
      </c>
      <c r="L172" s="51">
        <f t="shared" si="5"/>
        <v>26</v>
      </c>
      <c r="M172" s="21" t="s">
        <v>736</v>
      </c>
      <c r="N172" s="40" t="s">
        <v>1085</v>
      </c>
      <c r="O172" s="40"/>
    </row>
    <row r="173" s="24" customFormat="1" ht="25.9" customHeight="1" spans="1:15">
      <c r="A173" s="40">
        <v>167</v>
      </c>
      <c r="B173" s="40" t="s">
        <v>54</v>
      </c>
      <c r="C173" s="40" t="s">
        <v>20</v>
      </c>
      <c r="D173" s="40" t="s">
        <v>1086</v>
      </c>
      <c r="E173" s="40" t="s">
        <v>1087</v>
      </c>
      <c r="F173" s="40">
        <v>0</v>
      </c>
      <c r="G173" s="40">
        <v>1.2</v>
      </c>
      <c r="H173" s="41">
        <v>1.2</v>
      </c>
      <c r="I173" s="41">
        <v>1.2</v>
      </c>
      <c r="J173" s="41">
        <v>33</v>
      </c>
      <c r="K173" s="41">
        <v>6</v>
      </c>
      <c r="L173" s="51">
        <f t="shared" si="5"/>
        <v>27</v>
      </c>
      <c r="M173" s="21" t="s">
        <v>990</v>
      </c>
      <c r="N173" s="40" t="s">
        <v>1088</v>
      </c>
      <c r="O173" s="40"/>
    </row>
    <row r="174" s="24" customFormat="1" ht="25.9" customHeight="1" spans="1:15">
      <c r="A174" s="40">
        <v>168</v>
      </c>
      <c r="B174" s="40" t="s">
        <v>54</v>
      </c>
      <c r="C174" s="40" t="s">
        <v>20</v>
      </c>
      <c r="D174" s="40" t="s">
        <v>1089</v>
      </c>
      <c r="E174" s="40" t="s">
        <v>1090</v>
      </c>
      <c r="F174" s="40">
        <v>0</v>
      </c>
      <c r="G174" s="40">
        <v>1.7</v>
      </c>
      <c r="H174" s="41">
        <v>1.7</v>
      </c>
      <c r="I174" s="41">
        <v>1.7</v>
      </c>
      <c r="J174" s="52">
        <v>22</v>
      </c>
      <c r="K174" s="52">
        <v>8.5</v>
      </c>
      <c r="L174" s="51">
        <f t="shared" si="5"/>
        <v>13.5</v>
      </c>
      <c r="M174" s="21" t="s">
        <v>810</v>
      </c>
      <c r="N174" s="40" t="s">
        <v>1091</v>
      </c>
      <c r="O174" s="40"/>
    </row>
    <row r="175" s="24" customFormat="1" ht="25.9" customHeight="1" spans="1:15">
      <c r="A175" s="40">
        <v>169</v>
      </c>
      <c r="B175" s="40" t="s">
        <v>54</v>
      </c>
      <c r="C175" s="40" t="s">
        <v>20</v>
      </c>
      <c r="D175" s="40" t="s">
        <v>1092</v>
      </c>
      <c r="E175" s="40" t="s">
        <v>1093</v>
      </c>
      <c r="F175" s="40">
        <v>0.2</v>
      </c>
      <c r="G175" s="40">
        <v>0.8</v>
      </c>
      <c r="H175" s="41">
        <v>0.6</v>
      </c>
      <c r="I175" s="41">
        <v>0.6</v>
      </c>
      <c r="J175" s="41">
        <v>12</v>
      </c>
      <c r="K175" s="41">
        <v>3</v>
      </c>
      <c r="L175" s="51">
        <f t="shared" si="5"/>
        <v>9</v>
      </c>
      <c r="M175" s="21" t="s">
        <v>767</v>
      </c>
      <c r="N175" s="40" t="s">
        <v>1094</v>
      </c>
      <c r="O175" s="40"/>
    </row>
    <row r="176" s="24" customFormat="1" ht="25.9" customHeight="1" spans="1:15">
      <c r="A176" s="40">
        <v>170</v>
      </c>
      <c r="B176" s="40" t="s">
        <v>54</v>
      </c>
      <c r="C176" s="40" t="s">
        <v>20</v>
      </c>
      <c r="D176" s="40" t="s">
        <v>1095</v>
      </c>
      <c r="E176" s="40" t="s">
        <v>1096</v>
      </c>
      <c r="F176" s="40">
        <v>0.2</v>
      </c>
      <c r="G176" s="40">
        <v>0.9</v>
      </c>
      <c r="H176" s="41">
        <v>0.7</v>
      </c>
      <c r="I176" s="41">
        <v>0.7</v>
      </c>
      <c r="J176" s="41">
        <v>12</v>
      </c>
      <c r="K176" s="41">
        <v>3.5</v>
      </c>
      <c r="L176" s="51">
        <f t="shared" si="5"/>
        <v>8.5</v>
      </c>
      <c r="M176" s="21" t="s">
        <v>788</v>
      </c>
      <c r="N176" s="40" t="s">
        <v>1097</v>
      </c>
      <c r="O176" s="40"/>
    </row>
    <row r="177" s="24" customFormat="1" ht="25.9" customHeight="1" spans="1:15">
      <c r="A177" s="40">
        <v>171</v>
      </c>
      <c r="B177" s="40" t="s">
        <v>54</v>
      </c>
      <c r="C177" s="40" t="s">
        <v>20</v>
      </c>
      <c r="D177" s="40" t="s">
        <v>1098</v>
      </c>
      <c r="E177" s="40" t="s">
        <v>1099</v>
      </c>
      <c r="F177" s="40">
        <v>0</v>
      </c>
      <c r="G177" s="40">
        <v>2.3</v>
      </c>
      <c r="H177" s="41">
        <v>0.8</v>
      </c>
      <c r="I177" s="41">
        <v>0.8</v>
      </c>
      <c r="J177" s="41">
        <v>14</v>
      </c>
      <c r="K177" s="41">
        <v>4</v>
      </c>
      <c r="L177" s="51">
        <f t="shared" si="5"/>
        <v>10</v>
      </c>
      <c r="M177" s="21" t="s">
        <v>748</v>
      </c>
      <c r="N177" s="40" t="s">
        <v>1100</v>
      </c>
      <c r="O177" s="40"/>
    </row>
    <row r="178" s="24" customFormat="1" ht="25.9" customHeight="1" spans="1:15">
      <c r="A178" s="40">
        <v>172</v>
      </c>
      <c r="B178" s="40" t="s">
        <v>54</v>
      </c>
      <c r="C178" s="40" t="s">
        <v>20</v>
      </c>
      <c r="D178" s="40" t="s">
        <v>1101</v>
      </c>
      <c r="E178" s="40" t="s">
        <v>1102</v>
      </c>
      <c r="F178" s="40">
        <v>0</v>
      </c>
      <c r="G178" s="40">
        <v>3.6</v>
      </c>
      <c r="H178" s="41">
        <v>1.7</v>
      </c>
      <c r="I178" s="41">
        <v>1.7</v>
      </c>
      <c r="J178" s="41">
        <v>42</v>
      </c>
      <c r="K178" s="41">
        <v>8.5</v>
      </c>
      <c r="L178" s="51">
        <f t="shared" si="5"/>
        <v>33.5</v>
      </c>
      <c r="M178" s="21" t="s">
        <v>1103</v>
      </c>
      <c r="N178" s="40" t="s">
        <v>1104</v>
      </c>
      <c r="O178" s="40"/>
    </row>
    <row r="179" s="24" customFormat="1" ht="25.9" customHeight="1" spans="1:15">
      <c r="A179" s="40">
        <v>173</v>
      </c>
      <c r="B179" s="40" t="s">
        <v>54</v>
      </c>
      <c r="C179" s="40" t="s">
        <v>20</v>
      </c>
      <c r="D179" s="40" t="s">
        <v>1105</v>
      </c>
      <c r="E179" s="40" t="s">
        <v>1106</v>
      </c>
      <c r="F179" s="40">
        <v>0</v>
      </c>
      <c r="G179" s="40">
        <v>0.4</v>
      </c>
      <c r="H179" s="41">
        <v>0.4</v>
      </c>
      <c r="I179" s="41">
        <v>0.4</v>
      </c>
      <c r="J179" s="41">
        <v>12</v>
      </c>
      <c r="K179" s="41">
        <v>2</v>
      </c>
      <c r="L179" s="51">
        <f t="shared" si="5"/>
        <v>10</v>
      </c>
      <c r="M179" s="21" t="s">
        <v>990</v>
      </c>
      <c r="N179" s="40" t="s">
        <v>1107</v>
      </c>
      <c r="O179" s="40"/>
    </row>
    <row r="180" s="24" customFormat="1" ht="25.9" customHeight="1" spans="1:15">
      <c r="A180" s="40">
        <v>174</v>
      </c>
      <c r="B180" s="40" t="s">
        <v>54</v>
      </c>
      <c r="C180" s="40" t="s">
        <v>20</v>
      </c>
      <c r="D180" s="40" t="s">
        <v>1108</v>
      </c>
      <c r="E180" s="40" t="s">
        <v>1109</v>
      </c>
      <c r="F180" s="40">
        <v>0.5</v>
      </c>
      <c r="G180" s="40">
        <v>2.2</v>
      </c>
      <c r="H180" s="41">
        <v>1.7</v>
      </c>
      <c r="I180" s="41">
        <v>1.7</v>
      </c>
      <c r="J180" s="41">
        <v>35</v>
      </c>
      <c r="K180" s="41">
        <v>8.5</v>
      </c>
      <c r="L180" s="51">
        <f t="shared" si="5"/>
        <v>26.5</v>
      </c>
      <c r="M180" s="21" t="s">
        <v>736</v>
      </c>
      <c r="N180" s="40" t="s">
        <v>1110</v>
      </c>
      <c r="O180" s="40"/>
    </row>
    <row r="181" s="24" customFormat="1" ht="25.9" customHeight="1" spans="1:15">
      <c r="A181" s="40">
        <v>175</v>
      </c>
      <c r="B181" s="40" t="s">
        <v>54</v>
      </c>
      <c r="C181" s="40" t="s">
        <v>20</v>
      </c>
      <c r="D181" s="40" t="s">
        <v>1111</v>
      </c>
      <c r="E181" s="40" t="s">
        <v>1112</v>
      </c>
      <c r="F181" s="40">
        <v>0</v>
      </c>
      <c r="G181" s="40">
        <v>0.5</v>
      </c>
      <c r="H181" s="41">
        <v>0.5</v>
      </c>
      <c r="I181" s="41">
        <v>0.5</v>
      </c>
      <c r="J181" s="41">
        <v>12</v>
      </c>
      <c r="K181" s="41">
        <v>2.5</v>
      </c>
      <c r="L181" s="51">
        <f t="shared" si="5"/>
        <v>9.5</v>
      </c>
      <c r="M181" s="21" t="s">
        <v>736</v>
      </c>
      <c r="N181" s="40" t="s">
        <v>1113</v>
      </c>
      <c r="O181" s="40"/>
    </row>
    <row r="182" s="24" customFormat="1" ht="25.9" customHeight="1" spans="1:15">
      <c r="A182" s="40">
        <v>176</v>
      </c>
      <c r="B182" s="40" t="s">
        <v>54</v>
      </c>
      <c r="C182" s="40" t="s">
        <v>20</v>
      </c>
      <c r="D182" s="40" t="s">
        <v>1114</v>
      </c>
      <c r="E182" s="40" t="s">
        <v>1115</v>
      </c>
      <c r="F182" s="40">
        <v>0</v>
      </c>
      <c r="G182" s="40">
        <v>0.9</v>
      </c>
      <c r="H182" s="41">
        <v>0.9</v>
      </c>
      <c r="I182" s="41">
        <v>0.9</v>
      </c>
      <c r="J182" s="41">
        <v>25</v>
      </c>
      <c r="K182" s="41">
        <v>4.5</v>
      </c>
      <c r="L182" s="51">
        <f t="shared" si="5"/>
        <v>20.5</v>
      </c>
      <c r="M182" s="21" t="s">
        <v>806</v>
      </c>
      <c r="N182" s="40" t="s">
        <v>1116</v>
      </c>
      <c r="O182" s="40"/>
    </row>
    <row r="183" s="24" customFormat="1" ht="25.9" customHeight="1" spans="1:15">
      <c r="A183" s="40">
        <v>177</v>
      </c>
      <c r="B183" s="40" t="s">
        <v>54</v>
      </c>
      <c r="C183" s="40" t="s">
        <v>20</v>
      </c>
      <c r="D183" s="40" t="s">
        <v>1117</v>
      </c>
      <c r="E183" s="40" t="s">
        <v>1118</v>
      </c>
      <c r="F183" s="40">
        <v>0</v>
      </c>
      <c r="G183" s="40">
        <v>1</v>
      </c>
      <c r="H183" s="41">
        <v>1</v>
      </c>
      <c r="I183" s="41">
        <v>1</v>
      </c>
      <c r="J183" s="41">
        <v>20</v>
      </c>
      <c r="K183" s="41">
        <v>5</v>
      </c>
      <c r="L183" s="51">
        <f t="shared" si="5"/>
        <v>15</v>
      </c>
      <c r="M183" s="21" t="s">
        <v>767</v>
      </c>
      <c r="N183" s="40" t="s">
        <v>1119</v>
      </c>
      <c r="O183" s="40"/>
    </row>
    <row r="184" s="24" customFormat="1" ht="25.9" customHeight="1" spans="1:15">
      <c r="A184" s="40">
        <v>178</v>
      </c>
      <c r="B184" s="40" t="s">
        <v>54</v>
      </c>
      <c r="C184" s="40" t="s">
        <v>20</v>
      </c>
      <c r="D184" s="40" t="s">
        <v>1120</v>
      </c>
      <c r="E184" s="40" t="s">
        <v>1121</v>
      </c>
      <c r="F184" s="40">
        <v>0.5</v>
      </c>
      <c r="G184" s="40">
        <v>2.2</v>
      </c>
      <c r="H184" s="41">
        <v>1.7</v>
      </c>
      <c r="I184" s="41">
        <v>1.7</v>
      </c>
      <c r="J184" s="41">
        <v>35</v>
      </c>
      <c r="K184" s="41">
        <v>8.5</v>
      </c>
      <c r="L184" s="51">
        <f t="shared" si="5"/>
        <v>26.5</v>
      </c>
      <c r="M184" s="21" t="s">
        <v>688</v>
      </c>
      <c r="N184" s="40" t="s">
        <v>1122</v>
      </c>
      <c r="O184" s="40"/>
    </row>
    <row r="185" s="24" customFormat="1" ht="25.9" customHeight="1" spans="1:15">
      <c r="A185" s="40">
        <v>179</v>
      </c>
      <c r="B185" s="40" t="s">
        <v>54</v>
      </c>
      <c r="C185" s="40" t="s">
        <v>20</v>
      </c>
      <c r="D185" s="40" t="s">
        <v>1123</v>
      </c>
      <c r="E185" s="40" t="s">
        <v>1124</v>
      </c>
      <c r="F185" s="40">
        <v>0</v>
      </c>
      <c r="G185" s="40">
        <v>5.7</v>
      </c>
      <c r="H185" s="41">
        <v>2.7</v>
      </c>
      <c r="I185" s="41">
        <v>2.7</v>
      </c>
      <c r="J185" s="41">
        <v>54</v>
      </c>
      <c r="K185" s="41">
        <v>13.5</v>
      </c>
      <c r="L185" s="51">
        <f t="shared" si="5"/>
        <v>40.5</v>
      </c>
      <c r="M185" s="21" t="s">
        <v>1037</v>
      </c>
      <c r="N185" s="40" t="s">
        <v>1125</v>
      </c>
      <c r="O185" s="40"/>
    </row>
    <row r="186" s="24" customFormat="1" ht="25.9" customHeight="1" spans="1:15">
      <c r="A186" s="40">
        <v>180</v>
      </c>
      <c r="B186" s="40" t="s">
        <v>54</v>
      </c>
      <c r="C186" s="40" t="s">
        <v>20</v>
      </c>
      <c r="D186" s="40" t="s">
        <v>1126</v>
      </c>
      <c r="E186" s="40" t="s">
        <v>1127</v>
      </c>
      <c r="F186" s="40">
        <v>0</v>
      </c>
      <c r="G186" s="40">
        <v>1</v>
      </c>
      <c r="H186" s="41">
        <v>1</v>
      </c>
      <c r="I186" s="41">
        <v>1</v>
      </c>
      <c r="J186" s="41">
        <v>12</v>
      </c>
      <c r="K186" s="41">
        <v>5</v>
      </c>
      <c r="L186" s="51">
        <f t="shared" si="5"/>
        <v>7</v>
      </c>
      <c r="M186" s="21" t="s">
        <v>908</v>
      </c>
      <c r="N186" s="40" t="s">
        <v>1128</v>
      </c>
      <c r="O186" s="40"/>
    </row>
    <row r="187" s="24" customFormat="1" ht="25.9" customHeight="1" spans="1:15">
      <c r="A187" s="40">
        <v>181</v>
      </c>
      <c r="B187" s="40" t="s">
        <v>54</v>
      </c>
      <c r="C187" s="40" t="s">
        <v>20</v>
      </c>
      <c r="D187" s="40" t="s">
        <v>1129</v>
      </c>
      <c r="E187" s="40" t="s">
        <v>1130</v>
      </c>
      <c r="F187" s="40">
        <v>0</v>
      </c>
      <c r="G187" s="40">
        <v>1.2</v>
      </c>
      <c r="H187" s="41">
        <v>1.2</v>
      </c>
      <c r="I187" s="41">
        <v>1.2</v>
      </c>
      <c r="J187" s="41">
        <v>20</v>
      </c>
      <c r="K187" s="41">
        <v>6</v>
      </c>
      <c r="L187" s="51">
        <f t="shared" si="5"/>
        <v>14</v>
      </c>
      <c r="M187" s="21" t="s">
        <v>828</v>
      </c>
      <c r="N187" s="40" t="s">
        <v>1131</v>
      </c>
      <c r="O187" s="40"/>
    </row>
    <row r="188" s="24" customFormat="1" ht="25.9" customHeight="1" spans="1:15">
      <c r="A188" s="40">
        <v>182</v>
      </c>
      <c r="B188" s="40" t="s">
        <v>54</v>
      </c>
      <c r="C188" s="40" t="s">
        <v>20</v>
      </c>
      <c r="D188" s="40" t="s">
        <v>1132</v>
      </c>
      <c r="E188" s="40" t="s">
        <v>1133</v>
      </c>
      <c r="F188" s="40">
        <v>0</v>
      </c>
      <c r="G188" s="40">
        <v>1.2</v>
      </c>
      <c r="H188" s="41">
        <v>1.2</v>
      </c>
      <c r="I188" s="41">
        <v>1.2</v>
      </c>
      <c r="J188" s="41">
        <v>21</v>
      </c>
      <c r="K188" s="41">
        <v>6</v>
      </c>
      <c r="L188" s="51">
        <f t="shared" si="5"/>
        <v>15</v>
      </c>
      <c r="M188" s="21" t="s">
        <v>763</v>
      </c>
      <c r="N188" s="40" t="s">
        <v>1134</v>
      </c>
      <c r="O188" s="40"/>
    </row>
    <row r="189" s="24" customFormat="1" ht="25.9" customHeight="1" spans="1:15">
      <c r="A189" s="40">
        <v>183</v>
      </c>
      <c r="B189" s="40" t="s">
        <v>54</v>
      </c>
      <c r="C189" s="40" t="s">
        <v>20</v>
      </c>
      <c r="D189" s="40" t="s">
        <v>1135</v>
      </c>
      <c r="E189" s="40" t="s">
        <v>1136</v>
      </c>
      <c r="F189" s="40">
        <v>0</v>
      </c>
      <c r="G189" s="40">
        <v>1.4</v>
      </c>
      <c r="H189" s="41">
        <v>1</v>
      </c>
      <c r="I189" s="41">
        <v>1</v>
      </c>
      <c r="J189" s="41">
        <v>16</v>
      </c>
      <c r="K189" s="41">
        <v>5</v>
      </c>
      <c r="L189" s="51">
        <f t="shared" si="5"/>
        <v>11</v>
      </c>
      <c r="M189" s="21" t="s">
        <v>828</v>
      </c>
      <c r="N189" s="40" t="s">
        <v>1137</v>
      </c>
      <c r="O189" s="40"/>
    </row>
    <row r="190" s="24" customFormat="1" ht="25.9" customHeight="1" spans="1:15">
      <c r="A190" s="40">
        <v>184</v>
      </c>
      <c r="B190" s="40" t="s">
        <v>54</v>
      </c>
      <c r="C190" s="40" t="s">
        <v>20</v>
      </c>
      <c r="D190" s="40" t="s">
        <v>1138</v>
      </c>
      <c r="E190" s="40" t="s">
        <v>1139</v>
      </c>
      <c r="F190" s="40">
        <v>0.5</v>
      </c>
      <c r="G190" s="40">
        <v>1.2</v>
      </c>
      <c r="H190" s="41">
        <v>0.7</v>
      </c>
      <c r="I190" s="41">
        <v>0.7</v>
      </c>
      <c r="J190" s="41">
        <v>11</v>
      </c>
      <c r="K190" s="41">
        <v>3.5</v>
      </c>
      <c r="L190" s="51">
        <f t="shared" si="5"/>
        <v>7.5</v>
      </c>
      <c r="M190" s="21" t="s">
        <v>1017</v>
      </c>
      <c r="N190" s="40" t="s">
        <v>1140</v>
      </c>
      <c r="O190" s="40"/>
    </row>
    <row r="191" s="24" customFormat="1" ht="25.9" customHeight="1" spans="1:15">
      <c r="A191" s="40">
        <v>185</v>
      </c>
      <c r="B191" s="40" t="s">
        <v>54</v>
      </c>
      <c r="C191" s="40" t="s">
        <v>20</v>
      </c>
      <c r="D191" s="40" t="s">
        <v>1141</v>
      </c>
      <c r="E191" s="40" t="s">
        <v>1142</v>
      </c>
      <c r="F191" s="40">
        <v>0.5</v>
      </c>
      <c r="G191" s="40">
        <v>2</v>
      </c>
      <c r="H191" s="41">
        <v>1.5</v>
      </c>
      <c r="I191" s="41">
        <v>1.5</v>
      </c>
      <c r="J191" s="41">
        <v>25</v>
      </c>
      <c r="K191" s="41">
        <v>7.5</v>
      </c>
      <c r="L191" s="51">
        <f t="shared" si="5"/>
        <v>17.5</v>
      </c>
      <c r="M191" s="21" t="s">
        <v>1017</v>
      </c>
      <c r="N191" s="40" t="s">
        <v>1143</v>
      </c>
      <c r="O191" s="40"/>
    </row>
    <row r="192" s="24" customFormat="1" ht="25.9" customHeight="1" spans="1:15">
      <c r="A192" s="40">
        <v>186</v>
      </c>
      <c r="B192" s="40" t="s">
        <v>54</v>
      </c>
      <c r="C192" s="40" t="s">
        <v>20</v>
      </c>
      <c r="D192" s="40" t="s">
        <v>1144</v>
      </c>
      <c r="E192" s="40" t="s">
        <v>1145</v>
      </c>
      <c r="F192" s="40">
        <v>0</v>
      </c>
      <c r="G192" s="40">
        <v>0.8</v>
      </c>
      <c r="H192" s="41">
        <v>0.8</v>
      </c>
      <c r="I192" s="41">
        <v>0.8</v>
      </c>
      <c r="J192" s="41">
        <v>13</v>
      </c>
      <c r="K192" s="41">
        <v>4</v>
      </c>
      <c r="L192" s="51">
        <f t="shared" si="5"/>
        <v>9</v>
      </c>
      <c r="M192" s="21" t="s">
        <v>1017</v>
      </c>
      <c r="N192" s="40" t="s">
        <v>1146</v>
      </c>
      <c r="O192" s="40"/>
    </row>
    <row r="193" s="24" customFormat="1" ht="25.9" customHeight="1" spans="1:15">
      <c r="A193" s="40">
        <v>187</v>
      </c>
      <c r="B193" s="40" t="s">
        <v>54</v>
      </c>
      <c r="C193" s="40" t="s">
        <v>20</v>
      </c>
      <c r="D193" s="40" t="s">
        <v>1147</v>
      </c>
      <c r="E193" s="40" t="s">
        <v>1148</v>
      </c>
      <c r="F193" s="40">
        <v>0</v>
      </c>
      <c r="G193" s="40">
        <v>0.9</v>
      </c>
      <c r="H193" s="41">
        <v>0.9</v>
      </c>
      <c r="I193" s="41">
        <v>0.9</v>
      </c>
      <c r="J193" s="41">
        <v>18</v>
      </c>
      <c r="K193" s="41">
        <v>4.5</v>
      </c>
      <c r="L193" s="51">
        <f t="shared" si="5"/>
        <v>13.5</v>
      </c>
      <c r="M193" s="21" t="s">
        <v>767</v>
      </c>
      <c r="N193" s="40" t="s">
        <v>1149</v>
      </c>
      <c r="O193" s="40"/>
    </row>
    <row r="194" s="24" customFormat="1" ht="25.9" customHeight="1" spans="1:15">
      <c r="A194" s="40">
        <v>188</v>
      </c>
      <c r="B194" s="40" t="s">
        <v>54</v>
      </c>
      <c r="C194" s="40" t="s">
        <v>20</v>
      </c>
      <c r="D194" s="40" t="s">
        <v>1150</v>
      </c>
      <c r="E194" s="40" t="s">
        <v>1151</v>
      </c>
      <c r="F194" s="40">
        <v>0</v>
      </c>
      <c r="G194" s="40">
        <v>0.6</v>
      </c>
      <c r="H194" s="41">
        <v>0.6</v>
      </c>
      <c r="I194" s="41">
        <v>0.6</v>
      </c>
      <c r="J194" s="41">
        <v>12</v>
      </c>
      <c r="K194" s="41">
        <v>3</v>
      </c>
      <c r="L194" s="51">
        <f t="shared" si="5"/>
        <v>9</v>
      </c>
      <c r="M194" s="21" t="s">
        <v>767</v>
      </c>
      <c r="N194" s="40" t="s">
        <v>768</v>
      </c>
      <c r="O194" s="40"/>
    </row>
    <row r="195" s="24" customFormat="1" ht="25.9" customHeight="1" spans="1:15">
      <c r="A195" s="40">
        <v>189</v>
      </c>
      <c r="B195" s="40" t="s">
        <v>54</v>
      </c>
      <c r="C195" s="40" t="s">
        <v>20</v>
      </c>
      <c r="D195" s="40" t="s">
        <v>1152</v>
      </c>
      <c r="E195" s="40" t="s">
        <v>1153</v>
      </c>
      <c r="F195" s="40">
        <v>0</v>
      </c>
      <c r="G195" s="40">
        <v>1.5</v>
      </c>
      <c r="H195" s="41">
        <v>1.5</v>
      </c>
      <c r="I195" s="41">
        <v>1.5</v>
      </c>
      <c r="J195" s="41">
        <v>32</v>
      </c>
      <c r="K195" s="41">
        <v>7.5</v>
      </c>
      <c r="L195" s="51">
        <f t="shared" si="5"/>
        <v>24.5</v>
      </c>
      <c r="M195" s="21" t="s">
        <v>788</v>
      </c>
      <c r="N195" s="40" t="s">
        <v>1154</v>
      </c>
      <c r="O195" s="40"/>
    </row>
    <row r="196" s="24" customFormat="1" ht="25.9" customHeight="1" spans="1:15">
      <c r="A196" s="40">
        <v>190</v>
      </c>
      <c r="B196" s="40" t="s">
        <v>54</v>
      </c>
      <c r="C196" s="40" t="s">
        <v>20</v>
      </c>
      <c r="D196" s="40" t="s">
        <v>1155</v>
      </c>
      <c r="E196" s="40" t="s">
        <v>1156</v>
      </c>
      <c r="F196" s="40">
        <v>0</v>
      </c>
      <c r="G196" s="40">
        <v>0.7</v>
      </c>
      <c r="H196" s="41">
        <v>0.7</v>
      </c>
      <c r="I196" s="41">
        <v>0.7</v>
      </c>
      <c r="J196" s="41">
        <v>12</v>
      </c>
      <c r="K196" s="41">
        <v>3.5</v>
      </c>
      <c r="L196" s="51">
        <f t="shared" si="5"/>
        <v>8.5</v>
      </c>
      <c r="M196" s="21" t="s">
        <v>781</v>
      </c>
      <c r="N196" s="40" t="s">
        <v>1157</v>
      </c>
      <c r="O196" s="40"/>
    </row>
    <row r="197" s="24" customFormat="1" ht="25.9" customHeight="1" spans="1:15">
      <c r="A197" s="40">
        <v>191</v>
      </c>
      <c r="B197" s="40" t="s">
        <v>54</v>
      </c>
      <c r="C197" s="40" t="s">
        <v>20</v>
      </c>
      <c r="D197" s="40" t="s">
        <v>1158</v>
      </c>
      <c r="E197" s="40" t="s">
        <v>1159</v>
      </c>
      <c r="F197" s="40">
        <v>0.5</v>
      </c>
      <c r="G197" s="40">
        <v>1.2</v>
      </c>
      <c r="H197" s="41">
        <v>0.7</v>
      </c>
      <c r="I197" s="41">
        <v>0.7</v>
      </c>
      <c r="J197" s="41">
        <v>14</v>
      </c>
      <c r="K197" s="41">
        <v>3.5</v>
      </c>
      <c r="L197" s="51">
        <f t="shared" si="5"/>
        <v>10.5</v>
      </c>
      <c r="M197" s="21" t="s">
        <v>777</v>
      </c>
      <c r="N197" s="40" t="s">
        <v>1160</v>
      </c>
      <c r="O197" s="40"/>
    </row>
    <row r="198" s="24" customFormat="1" ht="25.9" customHeight="1" spans="1:15">
      <c r="A198" s="40">
        <v>192</v>
      </c>
      <c r="B198" s="40" t="s">
        <v>54</v>
      </c>
      <c r="C198" s="40" t="s">
        <v>20</v>
      </c>
      <c r="D198" s="40" t="s">
        <v>1161</v>
      </c>
      <c r="E198" s="40" t="s">
        <v>1162</v>
      </c>
      <c r="F198" s="40">
        <v>0</v>
      </c>
      <c r="G198" s="40">
        <v>6.1</v>
      </c>
      <c r="H198" s="41">
        <v>2.5</v>
      </c>
      <c r="I198" s="41">
        <v>2.5</v>
      </c>
      <c r="J198" s="41">
        <v>43</v>
      </c>
      <c r="K198" s="41">
        <v>12.5</v>
      </c>
      <c r="L198" s="51">
        <f t="shared" si="5"/>
        <v>30.5</v>
      </c>
      <c r="M198" s="21" t="s">
        <v>958</v>
      </c>
      <c r="N198" s="40" t="s">
        <v>1163</v>
      </c>
      <c r="O198" s="40"/>
    </row>
    <row r="199" s="24" customFormat="1" ht="25.9" customHeight="1" spans="1:15">
      <c r="A199" s="40">
        <v>193</v>
      </c>
      <c r="B199" s="40" t="s">
        <v>54</v>
      </c>
      <c r="C199" s="40" t="s">
        <v>20</v>
      </c>
      <c r="D199" s="40" t="s">
        <v>1164</v>
      </c>
      <c r="E199" s="40" t="s">
        <v>1165</v>
      </c>
      <c r="F199" s="40">
        <v>0</v>
      </c>
      <c r="G199" s="40">
        <v>2.5</v>
      </c>
      <c r="H199" s="41">
        <v>1.8</v>
      </c>
      <c r="I199" s="41">
        <v>1.8</v>
      </c>
      <c r="J199" s="41">
        <v>29</v>
      </c>
      <c r="K199" s="41">
        <v>9</v>
      </c>
      <c r="L199" s="51">
        <f t="shared" si="5"/>
        <v>20</v>
      </c>
      <c r="M199" s="21" t="s">
        <v>688</v>
      </c>
      <c r="N199" s="40" t="s">
        <v>1166</v>
      </c>
      <c r="O199" s="40"/>
    </row>
    <row r="200" s="24" customFormat="1" ht="25.9" customHeight="1" spans="1:15">
      <c r="A200" s="40">
        <v>194</v>
      </c>
      <c r="B200" s="40" t="s">
        <v>54</v>
      </c>
      <c r="C200" s="40" t="s">
        <v>20</v>
      </c>
      <c r="D200" s="40" t="s">
        <v>1167</v>
      </c>
      <c r="E200" s="40" t="s">
        <v>1168</v>
      </c>
      <c r="F200" s="40">
        <v>0</v>
      </c>
      <c r="G200" s="40">
        <v>4.5</v>
      </c>
      <c r="H200" s="41">
        <v>2.9</v>
      </c>
      <c r="I200" s="41">
        <v>2.9</v>
      </c>
      <c r="J200" s="41">
        <v>55</v>
      </c>
      <c r="K200" s="41">
        <v>14.5</v>
      </c>
      <c r="L200" s="51">
        <f t="shared" si="5"/>
        <v>40.5</v>
      </c>
      <c r="M200" s="21" t="s">
        <v>1037</v>
      </c>
      <c r="N200" s="40" t="s">
        <v>1169</v>
      </c>
      <c r="O200" s="40"/>
    </row>
    <row r="201" s="24" customFormat="1" ht="25.9" customHeight="1" spans="1:15">
      <c r="A201" s="40">
        <v>195</v>
      </c>
      <c r="B201" s="40" t="s">
        <v>54</v>
      </c>
      <c r="C201" s="40" t="s">
        <v>20</v>
      </c>
      <c r="D201" s="40" t="s">
        <v>1170</v>
      </c>
      <c r="E201" s="40" t="s">
        <v>1171</v>
      </c>
      <c r="F201" s="40">
        <v>0.5</v>
      </c>
      <c r="G201" s="40">
        <v>1.1</v>
      </c>
      <c r="H201" s="41">
        <v>0.6</v>
      </c>
      <c r="I201" s="41">
        <v>0.6</v>
      </c>
      <c r="J201" s="41">
        <v>6</v>
      </c>
      <c r="K201" s="41">
        <v>3</v>
      </c>
      <c r="L201" s="51">
        <f t="shared" si="5"/>
        <v>3</v>
      </c>
      <c r="M201" s="21" t="s">
        <v>874</v>
      </c>
      <c r="N201" s="40" t="s">
        <v>1172</v>
      </c>
      <c r="O201" s="40"/>
    </row>
    <row r="202" s="24" customFormat="1" ht="25.9" customHeight="1" spans="1:15">
      <c r="A202" s="40">
        <v>196</v>
      </c>
      <c r="B202" s="40" t="s">
        <v>54</v>
      </c>
      <c r="C202" s="40" t="s">
        <v>20</v>
      </c>
      <c r="D202" s="40" t="s">
        <v>1173</v>
      </c>
      <c r="E202" s="40" t="s">
        <v>1174</v>
      </c>
      <c r="F202" s="40">
        <v>0.1</v>
      </c>
      <c r="G202" s="40">
        <v>1.2</v>
      </c>
      <c r="H202" s="41">
        <v>1.1</v>
      </c>
      <c r="I202" s="41">
        <v>1.1</v>
      </c>
      <c r="J202" s="41">
        <v>22</v>
      </c>
      <c r="K202" s="41">
        <v>5.5</v>
      </c>
      <c r="L202" s="51">
        <f t="shared" si="5"/>
        <v>16.5</v>
      </c>
      <c r="M202" s="21" t="s">
        <v>1041</v>
      </c>
      <c r="N202" s="40" t="s">
        <v>1175</v>
      </c>
      <c r="O202" s="40"/>
    </row>
    <row r="203" s="24" customFormat="1" ht="25.9" customHeight="1" spans="1:15">
      <c r="A203" s="40">
        <v>197</v>
      </c>
      <c r="B203" s="40" t="s">
        <v>54</v>
      </c>
      <c r="C203" s="40" t="s">
        <v>20</v>
      </c>
      <c r="D203" s="40" t="s">
        <v>1176</v>
      </c>
      <c r="E203" s="40" t="s">
        <v>1177</v>
      </c>
      <c r="F203" s="40">
        <v>0</v>
      </c>
      <c r="G203" s="40">
        <v>9.8</v>
      </c>
      <c r="H203" s="41">
        <v>9.5</v>
      </c>
      <c r="I203" s="41">
        <v>9.5</v>
      </c>
      <c r="J203" s="41">
        <v>149</v>
      </c>
      <c r="K203" s="41">
        <v>47.5</v>
      </c>
      <c r="L203" s="51">
        <f t="shared" si="5"/>
        <v>101.5</v>
      </c>
      <c r="M203" s="21" t="s">
        <v>1178</v>
      </c>
      <c r="N203" s="40" t="s">
        <v>1179</v>
      </c>
      <c r="O203" s="40"/>
    </row>
    <row r="204" s="24" customFormat="1" ht="25.9" customHeight="1" spans="1:15">
      <c r="A204" s="40">
        <v>198</v>
      </c>
      <c r="B204" s="40" t="s">
        <v>54</v>
      </c>
      <c r="C204" s="40" t="s">
        <v>20</v>
      </c>
      <c r="D204" s="40" t="s">
        <v>1180</v>
      </c>
      <c r="E204" s="40" t="s">
        <v>1181</v>
      </c>
      <c r="F204" s="40">
        <v>0</v>
      </c>
      <c r="G204" s="40">
        <v>1.5</v>
      </c>
      <c r="H204" s="41">
        <v>0.6</v>
      </c>
      <c r="I204" s="41">
        <v>0.6</v>
      </c>
      <c r="J204" s="41">
        <v>12</v>
      </c>
      <c r="K204" s="41">
        <v>3</v>
      </c>
      <c r="L204" s="51">
        <f t="shared" si="5"/>
        <v>9</v>
      </c>
      <c r="M204" s="21" t="s">
        <v>781</v>
      </c>
      <c r="N204" s="40" t="s">
        <v>1182</v>
      </c>
      <c r="O204" s="40"/>
    </row>
    <row r="205" s="24" customFormat="1" ht="25.9" customHeight="1" spans="1:15">
      <c r="A205" s="40">
        <v>199</v>
      </c>
      <c r="B205" s="40" t="s">
        <v>54</v>
      </c>
      <c r="C205" s="40" t="s">
        <v>20</v>
      </c>
      <c r="D205" s="40" t="s">
        <v>1183</v>
      </c>
      <c r="E205" s="40" t="s">
        <v>1184</v>
      </c>
      <c r="F205" s="40">
        <v>0</v>
      </c>
      <c r="G205" s="40">
        <v>2.7</v>
      </c>
      <c r="H205" s="41">
        <v>1.7</v>
      </c>
      <c r="I205" s="41">
        <v>1.7</v>
      </c>
      <c r="J205" s="41">
        <v>20</v>
      </c>
      <c r="K205" s="41">
        <v>8.5</v>
      </c>
      <c r="L205" s="51">
        <f t="shared" si="5"/>
        <v>11.5</v>
      </c>
      <c r="M205" s="21" t="s">
        <v>908</v>
      </c>
      <c r="N205" s="40" t="s">
        <v>1185</v>
      </c>
      <c r="O205" s="40"/>
    </row>
    <row r="206" s="24" customFormat="1" ht="25.9" customHeight="1" spans="1:15">
      <c r="A206" s="40">
        <v>200</v>
      </c>
      <c r="B206" s="40" t="s">
        <v>54</v>
      </c>
      <c r="C206" s="40" t="s">
        <v>20</v>
      </c>
      <c r="D206" s="40" t="s">
        <v>1186</v>
      </c>
      <c r="E206" s="40" t="s">
        <v>1187</v>
      </c>
      <c r="F206" s="40">
        <v>0</v>
      </c>
      <c r="G206" s="40">
        <v>4.3</v>
      </c>
      <c r="H206" s="41">
        <v>2.4</v>
      </c>
      <c r="I206" s="41">
        <v>2.4</v>
      </c>
      <c r="J206" s="41">
        <v>39</v>
      </c>
      <c r="K206" s="41">
        <v>12</v>
      </c>
      <c r="L206" s="51">
        <f t="shared" ref="L206:L216" si="6">J206-K206</f>
        <v>27</v>
      </c>
      <c r="M206" s="21" t="s">
        <v>788</v>
      </c>
      <c r="N206" s="40" t="s">
        <v>1188</v>
      </c>
      <c r="O206" s="40"/>
    </row>
    <row r="207" s="24" customFormat="1" ht="25.9" customHeight="1" spans="1:15">
      <c r="A207" s="40">
        <v>201</v>
      </c>
      <c r="B207" s="40" t="s">
        <v>54</v>
      </c>
      <c r="C207" s="40" t="s">
        <v>20</v>
      </c>
      <c r="D207" s="40" t="s">
        <v>1189</v>
      </c>
      <c r="E207" s="40" t="s">
        <v>1190</v>
      </c>
      <c r="F207" s="40">
        <v>0.3</v>
      </c>
      <c r="G207" s="40">
        <v>1.5</v>
      </c>
      <c r="H207" s="41">
        <v>1.2</v>
      </c>
      <c r="I207" s="41">
        <v>1.2</v>
      </c>
      <c r="J207" s="41">
        <v>23</v>
      </c>
      <c r="K207" s="41">
        <v>6</v>
      </c>
      <c r="L207" s="51">
        <f t="shared" si="6"/>
        <v>17</v>
      </c>
      <c r="M207" s="21" t="s">
        <v>958</v>
      </c>
      <c r="N207" s="40" t="s">
        <v>1191</v>
      </c>
      <c r="O207" s="40"/>
    </row>
    <row r="208" s="24" customFormat="1" ht="25.9" customHeight="1" spans="1:15">
      <c r="A208" s="40">
        <v>202</v>
      </c>
      <c r="B208" s="40" t="s">
        <v>54</v>
      </c>
      <c r="C208" s="40" t="s">
        <v>20</v>
      </c>
      <c r="D208" s="40" t="s">
        <v>1192</v>
      </c>
      <c r="E208" s="40" t="s">
        <v>1193</v>
      </c>
      <c r="F208" s="40">
        <v>0</v>
      </c>
      <c r="G208" s="40">
        <v>5.4</v>
      </c>
      <c r="H208" s="41">
        <v>3.2</v>
      </c>
      <c r="I208" s="41">
        <v>3.2</v>
      </c>
      <c r="J208" s="41">
        <v>50</v>
      </c>
      <c r="K208" s="41">
        <v>16</v>
      </c>
      <c r="L208" s="51">
        <f t="shared" si="6"/>
        <v>34</v>
      </c>
      <c r="M208" s="21" t="s">
        <v>874</v>
      </c>
      <c r="N208" s="40" t="s">
        <v>1194</v>
      </c>
      <c r="O208" s="40"/>
    </row>
    <row r="209" s="24" customFormat="1" ht="25.9" customHeight="1" spans="1:15">
      <c r="A209" s="40">
        <v>203</v>
      </c>
      <c r="B209" s="40" t="s">
        <v>54</v>
      </c>
      <c r="C209" s="40" t="s">
        <v>20</v>
      </c>
      <c r="D209" s="40" t="s">
        <v>1195</v>
      </c>
      <c r="E209" s="40" t="s">
        <v>1196</v>
      </c>
      <c r="F209" s="40">
        <v>0</v>
      </c>
      <c r="G209" s="40">
        <v>1.3</v>
      </c>
      <c r="H209" s="41">
        <v>0.6</v>
      </c>
      <c r="I209" s="41">
        <v>0.6</v>
      </c>
      <c r="J209" s="41">
        <v>12</v>
      </c>
      <c r="K209" s="41">
        <v>3</v>
      </c>
      <c r="L209" s="51">
        <f t="shared" si="6"/>
        <v>9</v>
      </c>
      <c r="M209" s="21" t="s">
        <v>744</v>
      </c>
      <c r="N209" s="40" t="s">
        <v>1197</v>
      </c>
      <c r="O209" s="40"/>
    </row>
    <row r="210" s="24" customFormat="1" ht="25.9" customHeight="1" spans="1:15">
      <c r="A210" s="40">
        <v>204</v>
      </c>
      <c r="B210" s="40" t="s">
        <v>54</v>
      </c>
      <c r="C210" s="40" t="s">
        <v>20</v>
      </c>
      <c r="D210" s="40" t="s">
        <v>1198</v>
      </c>
      <c r="E210" s="40" t="s">
        <v>1199</v>
      </c>
      <c r="F210" s="40">
        <v>0.2</v>
      </c>
      <c r="G210" s="40">
        <v>0.8</v>
      </c>
      <c r="H210" s="41">
        <v>0.6</v>
      </c>
      <c r="I210" s="41">
        <v>0.6</v>
      </c>
      <c r="J210" s="41">
        <v>12</v>
      </c>
      <c r="K210" s="41">
        <v>3</v>
      </c>
      <c r="L210" s="51">
        <f t="shared" si="6"/>
        <v>9</v>
      </c>
      <c r="M210" s="21" t="s">
        <v>781</v>
      </c>
      <c r="N210" s="40" t="s">
        <v>1200</v>
      </c>
      <c r="O210" s="40"/>
    </row>
    <row r="211" s="24" customFormat="1" ht="25.9" customHeight="1" spans="1:15">
      <c r="A211" s="40">
        <v>205</v>
      </c>
      <c r="B211" s="40" t="s">
        <v>54</v>
      </c>
      <c r="C211" s="40" t="s">
        <v>20</v>
      </c>
      <c r="D211" s="40" t="s">
        <v>1201</v>
      </c>
      <c r="E211" s="40" t="s">
        <v>1202</v>
      </c>
      <c r="F211" s="40">
        <v>0</v>
      </c>
      <c r="G211" s="40">
        <v>1.7</v>
      </c>
      <c r="H211" s="41">
        <v>1.7</v>
      </c>
      <c r="I211" s="41">
        <v>1.7</v>
      </c>
      <c r="J211" s="41">
        <v>40</v>
      </c>
      <c r="K211" s="41">
        <v>8.5</v>
      </c>
      <c r="L211" s="51">
        <f t="shared" si="6"/>
        <v>31.5</v>
      </c>
      <c r="M211" s="21" t="s">
        <v>870</v>
      </c>
      <c r="N211" s="40" t="s">
        <v>1203</v>
      </c>
      <c r="O211" s="40"/>
    </row>
    <row r="212" s="24" customFormat="1" ht="25.9" customHeight="1" spans="1:15">
      <c r="A212" s="40">
        <v>206</v>
      </c>
      <c r="B212" s="40" t="s">
        <v>54</v>
      </c>
      <c r="C212" s="40" t="s">
        <v>20</v>
      </c>
      <c r="D212" s="40" t="s">
        <v>1204</v>
      </c>
      <c r="E212" s="40" t="s">
        <v>1205</v>
      </c>
      <c r="F212" s="40">
        <v>0.5</v>
      </c>
      <c r="G212" s="40">
        <v>2.6</v>
      </c>
      <c r="H212" s="41">
        <v>2.1</v>
      </c>
      <c r="I212" s="41">
        <v>2.1</v>
      </c>
      <c r="J212" s="41">
        <v>24</v>
      </c>
      <c r="K212" s="41">
        <v>10.5</v>
      </c>
      <c r="L212" s="51">
        <f t="shared" si="6"/>
        <v>13.5</v>
      </c>
      <c r="M212" s="21" t="s">
        <v>958</v>
      </c>
      <c r="N212" s="40" t="s">
        <v>1206</v>
      </c>
      <c r="O212" s="40"/>
    </row>
    <row r="213" s="24" customFormat="1" ht="25.9" customHeight="1" spans="1:15">
      <c r="A213" s="40">
        <v>207</v>
      </c>
      <c r="B213" s="40" t="s">
        <v>54</v>
      </c>
      <c r="C213" s="40" t="s">
        <v>20</v>
      </c>
      <c r="D213" s="40" t="s">
        <v>1207</v>
      </c>
      <c r="E213" s="40" t="s">
        <v>1208</v>
      </c>
      <c r="F213" s="40">
        <v>0.3</v>
      </c>
      <c r="G213" s="40">
        <v>1.4</v>
      </c>
      <c r="H213" s="41">
        <v>1.1</v>
      </c>
      <c r="I213" s="41">
        <v>1.1</v>
      </c>
      <c r="J213" s="41">
        <v>19</v>
      </c>
      <c r="K213" s="41">
        <v>5.5</v>
      </c>
      <c r="L213" s="51">
        <f t="shared" si="6"/>
        <v>13.5</v>
      </c>
      <c r="M213" s="21" t="s">
        <v>752</v>
      </c>
      <c r="N213" s="40" t="s">
        <v>1209</v>
      </c>
      <c r="O213" s="40"/>
    </row>
    <row r="214" s="24" customFormat="1" ht="25.9" customHeight="1" spans="1:15">
      <c r="A214" s="40">
        <v>208</v>
      </c>
      <c r="B214" s="40" t="s">
        <v>54</v>
      </c>
      <c r="C214" s="40" t="s">
        <v>20</v>
      </c>
      <c r="D214" s="40" t="s">
        <v>1210</v>
      </c>
      <c r="E214" s="40" t="s">
        <v>1211</v>
      </c>
      <c r="F214" s="40">
        <v>0</v>
      </c>
      <c r="G214" s="40">
        <v>5.7</v>
      </c>
      <c r="H214" s="41">
        <v>3.5</v>
      </c>
      <c r="I214" s="41">
        <v>3.5</v>
      </c>
      <c r="J214" s="41">
        <v>60</v>
      </c>
      <c r="K214" s="41">
        <v>17.5</v>
      </c>
      <c r="L214" s="51">
        <f t="shared" si="6"/>
        <v>42.5</v>
      </c>
      <c r="M214" s="21" t="s">
        <v>752</v>
      </c>
      <c r="N214" s="40" t="s">
        <v>1212</v>
      </c>
      <c r="O214" s="40"/>
    </row>
    <row r="215" s="24" customFormat="1" ht="25.9" customHeight="1" spans="1:15">
      <c r="A215" s="40">
        <v>209</v>
      </c>
      <c r="B215" s="40" t="s">
        <v>54</v>
      </c>
      <c r="C215" s="40" t="s">
        <v>20</v>
      </c>
      <c r="D215" s="40" t="s">
        <v>1213</v>
      </c>
      <c r="E215" s="40" t="s">
        <v>1214</v>
      </c>
      <c r="F215" s="40">
        <v>0</v>
      </c>
      <c r="G215" s="40">
        <v>3.2</v>
      </c>
      <c r="H215" s="41">
        <v>2.1</v>
      </c>
      <c r="I215" s="41">
        <v>2.1</v>
      </c>
      <c r="J215" s="41">
        <v>34</v>
      </c>
      <c r="K215" s="41">
        <v>10.5</v>
      </c>
      <c r="L215" s="51">
        <f t="shared" si="6"/>
        <v>23.5</v>
      </c>
      <c r="M215" s="21" t="s">
        <v>1017</v>
      </c>
      <c r="N215" s="40" t="s">
        <v>1215</v>
      </c>
      <c r="O215" s="40"/>
    </row>
    <row r="216" s="24" customFormat="1" ht="25.9" customHeight="1" spans="1:15">
      <c r="A216" s="40">
        <v>210</v>
      </c>
      <c r="B216" s="40" t="s">
        <v>54</v>
      </c>
      <c r="C216" s="40" t="s">
        <v>20</v>
      </c>
      <c r="D216" s="40" t="s">
        <v>1216</v>
      </c>
      <c r="E216" s="40" t="s">
        <v>1217</v>
      </c>
      <c r="F216" s="40">
        <v>0</v>
      </c>
      <c r="G216" s="40">
        <v>1.7</v>
      </c>
      <c r="H216" s="41">
        <v>1.7</v>
      </c>
      <c r="I216" s="41">
        <v>1.7</v>
      </c>
      <c r="J216" s="41">
        <v>36</v>
      </c>
      <c r="K216" s="41">
        <v>8.5</v>
      </c>
      <c r="L216" s="51">
        <f t="shared" si="6"/>
        <v>27.5</v>
      </c>
      <c r="M216" s="21" t="s">
        <v>848</v>
      </c>
      <c r="N216" s="40" t="s">
        <v>1218</v>
      </c>
      <c r="O216" s="40"/>
    </row>
    <row r="217" s="23" customFormat="1" ht="25.9" customHeight="1" spans="1:15">
      <c r="A217" s="32" t="s">
        <v>121</v>
      </c>
      <c r="B217" s="53" t="s">
        <v>18</v>
      </c>
      <c r="C217" s="54"/>
      <c r="D217" s="32">
        <v>19</v>
      </c>
      <c r="E217" s="32"/>
      <c r="F217" s="32"/>
      <c r="G217" s="32"/>
      <c r="H217" s="42">
        <f>SUM(H218:H236)</f>
        <v>39.6</v>
      </c>
      <c r="I217" s="42">
        <f>SUM(I218:I236)</f>
        <v>39.6</v>
      </c>
      <c r="J217" s="42">
        <f>SUM(J218:J236)</f>
        <v>520</v>
      </c>
      <c r="K217" s="42">
        <f>SUM(K218:K236)</f>
        <v>198</v>
      </c>
      <c r="L217" s="42">
        <f>SUM(L218:L236)</f>
        <v>322</v>
      </c>
      <c r="M217" s="47"/>
      <c r="N217" s="32"/>
      <c r="O217" s="32"/>
    </row>
    <row r="218" s="24" customFormat="1" ht="25.9" customHeight="1" spans="1:15">
      <c r="A218" s="40">
        <v>211</v>
      </c>
      <c r="B218" s="40" t="s">
        <v>54</v>
      </c>
      <c r="C218" s="40" t="s">
        <v>18</v>
      </c>
      <c r="D218" s="40" t="s">
        <v>1219</v>
      </c>
      <c r="E218" s="40" t="s">
        <v>1220</v>
      </c>
      <c r="F218" s="40">
        <v>0.6</v>
      </c>
      <c r="G218" s="40">
        <v>2.6</v>
      </c>
      <c r="H218" s="41">
        <v>2</v>
      </c>
      <c r="I218" s="41">
        <v>2</v>
      </c>
      <c r="J218" s="41">
        <v>26</v>
      </c>
      <c r="K218" s="41">
        <v>10</v>
      </c>
      <c r="L218" s="51">
        <f t="shared" ref="L218:L236" si="7">J218-K218</f>
        <v>16</v>
      </c>
      <c r="M218" s="21" t="s">
        <v>1221</v>
      </c>
      <c r="N218" s="40" t="s">
        <v>1222</v>
      </c>
      <c r="O218" s="40"/>
    </row>
    <row r="219" s="24" customFormat="1" ht="25.9" customHeight="1" spans="1:15">
      <c r="A219" s="40">
        <v>212</v>
      </c>
      <c r="B219" s="40" t="s">
        <v>54</v>
      </c>
      <c r="C219" s="40" t="s">
        <v>18</v>
      </c>
      <c r="D219" s="40" t="s">
        <v>1223</v>
      </c>
      <c r="E219" s="40" t="s">
        <v>1224</v>
      </c>
      <c r="F219" s="40">
        <v>0.1</v>
      </c>
      <c r="G219" s="40">
        <v>3.5</v>
      </c>
      <c r="H219" s="41">
        <v>2.2</v>
      </c>
      <c r="I219" s="41">
        <v>2.2</v>
      </c>
      <c r="J219" s="41">
        <v>29</v>
      </c>
      <c r="K219" s="41">
        <v>11</v>
      </c>
      <c r="L219" s="51">
        <f t="shared" si="7"/>
        <v>18</v>
      </c>
      <c r="M219" s="21" t="s">
        <v>1225</v>
      </c>
      <c r="N219" s="40" t="s">
        <v>1226</v>
      </c>
      <c r="O219" s="40"/>
    </row>
    <row r="220" s="24" customFormat="1" ht="25.9" customHeight="1" spans="1:15">
      <c r="A220" s="40">
        <v>213</v>
      </c>
      <c r="B220" s="40" t="s">
        <v>54</v>
      </c>
      <c r="C220" s="40" t="s">
        <v>18</v>
      </c>
      <c r="D220" s="40" t="s">
        <v>1227</v>
      </c>
      <c r="E220" s="40" t="s">
        <v>1228</v>
      </c>
      <c r="F220" s="40">
        <v>0.5</v>
      </c>
      <c r="G220" s="40">
        <v>2.3</v>
      </c>
      <c r="H220" s="41">
        <v>1.3</v>
      </c>
      <c r="I220" s="41">
        <v>1.3</v>
      </c>
      <c r="J220" s="41">
        <v>17</v>
      </c>
      <c r="K220" s="41">
        <v>6.5</v>
      </c>
      <c r="L220" s="51">
        <f t="shared" si="7"/>
        <v>10.5</v>
      </c>
      <c r="M220" s="21" t="s">
        <v>1229</v>
      </c>
      <c r="N220" s="40" t="s">
        <v>1230</v>
      </c>
      <c r="O220" s="40"/>
    </row>
    <row r="221" s="24" customFormat="1" ht="25.9" customHeight="1" spans="1:15">
      <c r="A221" s="40">
        <v>214</v>
      </c>
      <c r="B221" s="40" t="s">
        <v>54</v>
      </c>
      <c r="C221" s="40" t="s">
        <v>18</v>
      </c>
      <c r="D221" s="40" t="s">
        <v>1231</v>
      </c>
      <c r="E221" s="40" t="s">
        <v>76</v>
      </c>
      <c r="F221" s="40">
        <v>0.6</v>
      </c>
      <c r="G221" s="40">
        <v>1.5</v>
      </c>
      <c r="H221" s="41">
        <v>0.9</v>
      </c>
      <c r="I221" s="41">
        <v>0.9</v>
      </c>
      <c r="J221" s="41">
        <v>13</v>
      </c>
      <c r="K221" s="41">
        <v>4.5</v>
      </c>
      <c r="L221" s="51">
        <f t="shared" si="7"/>
        <v>8.5</v>
      </c>
      <c r="M221" s="21" t="s">
        <v>1229</v>
      </c>
      <c r="N221" s="40" t="s">
        <v>1232</v>
      </c>
      <c r="O221" s="40"/>
    </row>
    <row r="222" s="24" customFormat="1" ht="25.9" customHeight="1" spans="1:15">
      <c r="A222" s="40">
        <v>215</v>
      </c>
      <c r="B222" s="40" t="s">
        <v>54</v>
      </c>
      <c r="C222" s="40" t="s">
        <v>18</v>
      </c>
      <c r="D222" s="40" t="s">
        <v>1233</v>
      </c>
      <c r="E222" s="40" t="s">
        <v>1234</v>
      </c>
      <c r="F222" s="40">
        <v>0.2</v>
      </c>
      <c r="G222" s="40">
        <v>3.3</v>
      </c>
      <c r="H222" s="41">
        <v>1.7</v>
      </c>
      <c r="I222" s="41">
        <v>1.7</v>
      </c>
      <c r="J222" s="41">
        <v>22</v>
      </c>
      <c r="K222" s="41">
        <v>8.5</v>
      </c>
      <c r="L222" s="51">
        <f t="shared" si="7"/>
        <v>13.5</v>
      </c>
      <c r="M222" s="21" t="s">
        <v>1229</v>
      </c>
      <c r="N222" s="40" t="s">
        <v>1235</v>
      </c>
      <c r="O222" s="40"/>
    </row>
    <row r="223" s="24" customFormat="1" ht="25.9" customHeight="1" spans="1:15">
      <c r="A223" s="40">
        <v>216</v>
      </c>
      <c r="B223" s="40" t="s">
        <v>54</v>
      </c>
      <c r="C223" s="40" t="s">
        <v>18</v>
      </c>
      <c r="D223" s="40" t="s">
        <v>1236</v>
      </c>
      <c r="E223" s="40" t="s">
        <v>1237</v>
      </c>
      <c r="F223" s="40">
        <v>0</v>
      </c>
      <c r="G223" s="40">
        <v>10.8</v>
      </c>
      <c r="H223" s="41">
        <v>6</v>
      </c>
      <c r="I223" s="41">
        <v>6</v>
      </c>
      <c r="J223" s="41">
        <v>79</v>
      </c>
      <c r="K223" s="41">
        <v>30</v>
      </c>
      <c r="L223" s="51">
        <f t="shared" si="7"/>
        <v>49</v>
      </c>
      <c r="M223" s="21" t="s">
        <v>1238</v>
      </c>
      <c r="N223" s="40" t="s">
        <v>1239</v>
      </c>
      <c r="O223" s="40"/>
    </row>
    <row r="224" s="24" customFormat="1" ht="25.9" customHeight="1" spans="1:15">
      <c r="A224" s="40">
        <v>217</v>
      </c>
      <c r="B224" s="40" t="s">
        <v>54</v>
      </c>
      <c r="C224" s="40" t="s">
        <v>18</v>
      </c>
      <c r="D224" s="40" t="s">
        <v>1240</v>
      </c>
      <c r="E224" s="40" t="s">
        <v>1241</v>
      </c>
      <c r="F224" s="40">
        <v>0</v>
      </c>
      <c r="G224" s="40">
        <v>7</v>
      </c>
      <c r="H224" s="41">
        <v>3</v>
      </c>
      <c r="I224" s="41">
        <v>3</v>
      </c>
      <c r="J224" s="41">
        <v>40</v>
      </c>
      <c r="K224" s="41">
        <v>15</v>
      </c>
      <c r="L224" s="51">
        <f t="shared" si="7"/>
        <v>25</v>
      </c>
      <c r="M224" s="21" t="s">
        <v>1238</v>
      </c>
      <c r="N224" s="40" t="s">
        <v>1242</v>
      </c>
      <c r="O224" s="40"/>
    </row>
    <row r="225" s="24" customFormat="1" ht="25.9" customHeight="1" spans="1:15">
      <c r="A225" s="40">
        <v>218</v>
      </c>
      <c r="B225" s="40" t="s">
        <v>54</v>
      </c>
      <c r="C225" s="40" t="s">
        <v>18</v>
      </c>
      <c r="D225" s="40" t="s">
        <v>1243</v>
      </c>
      <c r="E225" s="40" t="s">
        <v>1244</v>
      </c>
      <c r="F225" s="40">
        <v>20.6</v>
      </c>
      <c r="G225" s="40">
        <v>21.2</v>
      </c>
      <c r="H225" s="41">
        <v>0.6</v>
      </c>
      <c r="I225" s="41">
        <v>0.6</v>
      </c>
      <c r="J225" s="41">
        <v>8</v>
      </c>
      <c r="K225" s="41">
        <v>3</v>
      </c>
      <c r="L225" s="51">
        <f t="shared" si="7"/>
        <v>5</v>
      </c>
      <c r="M225" s="21" t="s">
        <v>1245</v>
      </c>
      <c r="N225" s="40" t="s">
        <v>1246</v>
      </c>
      <c r="O225" s="40"/>
    </row>
    <row r="226" s="24" customFormat="1" ht="25.9" customHeight="1" spans="1:15">
      <c r="A226" s="40">
        <v>219</v>
      </c>
      <c r="B226" s="40" t="s">
        <v>54</v>
      </c>
      <c r="C226" s="40" t="s">
        <v>18</v>
      </c>
      <c r="D226" s="40" t="s">
        <v>1247</v>
      </c>
      <c r="E226" s="40" t="s">
        <v>1248</v>
      </c>
      <c r="F226" s="40">
        <v>0.2</v>
      </c>
      <c r="G226" s="40">
        <v>1.5</v>
      </c>
      <c r="H226" s="41">
        <v>1.3</v>
      </c>
      <c r="I226" s="41">
        <v>1.3</v>
      </c>
      <c r="J226" s="41">
        <v>17</v>
      </c>
      <c r="K226" s="41">
        <v>6.5</v>
      </c>
      <c r="L226" s="51">
        <f t="shared" si="7"/>
        <v>10.5</v>
      </c>
      <c r="M226" s="21" t="s">
        <v>1249</v>
      </c>
      <c r="N226" s="40" t="s">
        <v>1250</v>
      </c>
      <c r="O226" s="40"/>
    </row>
    <row r="227" s="24" customFormat="1" ht="25.9" customHeight="1" spans="1:15">
      <c r="A227" s="40">
        <v>220</v>
      </c>
      <c r="B227" s="40" t="s">
        <v>54</v>
      </c>
      <c r="C227" s="40" t="s">
        <v>18</v>
      </c>
      <c r="D227" s="40" t="s">
        <v>1251</v>
      </c>
      <c r="E227" s="40" t="s">
        <v>80</v>
      </c>
      <c r="F227" s="40">
        <v>0.3</v>
      </c>
      <c r="G227" s="40">
        <v>7.5</v>
      </c>
      <c r="H227" s="41">
        <v>3.9</v>
      </c>
      <c r="I227" s="41">
        <v>3.9</v>
      </c>
      <c r="J227" s="41">
        <v>51</v>
      </c>
      <c r="K227" s="41">
        <v>19.5</v>
      </c>
      <c r="L227" s="51">
        <f t="shared" si="7"/>
        <v>31.5</v>
      </c>
      <c r="M227" s="21" t="s">
        <v>1249</v>
      </c>
      <c r="N227" s="40" t="s">
        <v>1252</v>
      </c>
      <c r="O227" s="40"/>
    </row>
    <row r="228" s="24" customFormat="1" ht="25.9" customHeight="1" spans="1:15">
      <c r="A228" s="40">
        <v>221</v>
      </c>
      <c r="B228" s="40" t="s">
        <v>54</v>
      </c>
      <c r="C228" s="40" t="s">
        <v>18</v>
      </c>
      <c r="D228" s="40" t="s">
        <v>1253</v>
      </c>
      <c r="E228" s="40" t="s">
        <v>1254</v>
      </c>
      <c r="F228" s="40">
        <v>0</v>
      </c>
      <c r="G228" s="40">
        <v>1.3</v>
      </c>
      <c r="H228" s="41">
        <v>1.3</v>
      </c>
      <c r="I228" s="41">
        <v>1.3</v>
      </c>
      <c r="J228" s="41">
        <v>17</v>
      </c>
      <c r="K228" s="41">
        <v>6.5</v>
      </c>
      <c r="L228" s="51">
        <f t="shared" si="7"/>
        <v>10.5</v>
      </c>
      <c r="M228" s="21" t="s">
        <v>1249</v>
      </c>
      <c r="N228" s="40" t="s">
        <v>1255</v>
      </c>
      <c r="O228" s="40"/>
    </row>
    <row r="229" s="24" customFormat="1" ht="25.9" customHeight="1" spans="1:15">
      <c r="A229" s="40">
        <v>222</v>
      </c>
      <c r="B229" s="40" t="s">
        <v>54</v>
      </c>
      <c r="C229" s="40" t="s">
        <v>18</v>
      </c>
      <c r="D229" s="40" t="s">
        <v>1256</v>
      </c>
      <c r="E229" s="40" t="s">
        <v>98</v>
      </c>
      <c r="F229" s="40">
        <v>0.5</v>
      </c>
      <c r="G229" s="40">
        <v>9.3</v>
      </c>
      <c r="H229" s="41">
        <v>4.2</v>
      </c>
      <c r="I229" s="41">
        <v>4.2</v>
      </c>
      <c r="J229" s="41">
        <v>55</v>
      </c>
      <c r="K229" s="41">
        <v>21</v>
      </c>
      <c r="L229" s="51">
        <f t="shared" si="7"/>
        <v>34</v>
      </c>
      <c r="M229" s="21" t="s">
        <v>1238</v>
      </c>
      <c r="N229" s="40" t="s">
        <v>1257</v>
      </c>
      <c r="O229" s="40"/>
    </row>
    <row r="230" s="24" customFormat="1" ht="25.9" customHeight="1" spans="1:15">
      <c r="A230" s="40">
        <v>223</v>
      </c>
      <c r="B230" s="40" t="s">
        <v>54</v>
      </c>
      <c r="C230" s="40" t="s">
        <v>18</v>
      </c>
      <c r="D230" s="40" t="s">
        <v>1258</v>
      </c>
      <c r="E230" s="40" t="s">
        <v>1259</v>
      </c>
      <c r="F230" s="40">
        <v>0.4</v>
      </c>
      <c r="G230" s="40">
        <v>7.5</v>
      </c>
      <c r="H230" s="41">
        <v>2.6</v>
      </c>
      <c r="I230" s="41">
        <v>2.6</v>
      </c>
      <c r="J230" s="41">
        <v>33</v>
      </c>
      <c r="K230" s="41">
        <v>13</v>
      </c>
      <c r="L230" s="51">
        <f t="shared" si="7"/>
        <v>20</v>
      </c>
      <c r="M230" s="21" t="s">
        <v>1221</v>
      </c>
      <c r="N230" s="40" t="s">
        <v>1260</v>
      </c>
      <c r="O230" s="40"/>
    </row>
    <row r="231" s="24" customFormat="1" ht="25.9" customHeight="1" spans="1:15">
      <c r="A231" s="40">
        <v>224</v>
      </c>
      <c r="B231" s="40" t="s">
        <v>54</v>
      </c>
      <c r="C231" s="40" t="s">
        <v>18</v>
      </c>
      <c r="D231" s="40" t="s">
        <v>1261</v>
      </c>
      <c r="E231" s="40" t="s">
        <v>1262</v>
      </c>
      <c r="F231" s="40">
        <v>0.4</v>
      </c>
      <c r="G231" s="40">
        <v>1.2</v>
      </c>
      <c r="H231" s="41">
        <v>0.8</v>
      </c>
      <c r="I231" s="41">
        <v>0.8</v>
      </c>
      <c r="J231" s="41">
        <v>10</v>
      </c>
      <c r="K231" s="41">
        <v>4</v>
      </c>
      <c r="L231" s="51">
        <f t="shared" si="7"/>
        <v>6</v>
      </c>
      <c r="M231" s="21" t="s">
        <v>1238</v>
      </c>
      <c r="N231" s="40" t="s">
        <v>1263</v>
      </c>
      <c r="O231" s="40"/>
    </row>
    <row r="232" s="24" customFormat="1" ht="25.9" customHeight="1" spans="1:15">
      <c r="A232" s="40">
        <v>225</v>
      </c>
      <c r="B232" s="40" t="s">
        <v>54</v>
      </c>
      <c r="C232" s="40" t="s">
        <v>18</v>
      </c>
      <c r="D232" s="40" t="s">
        <v>1264</v>
      </c>
      <c r="E232" s="40" t="s">
        <v>1265</v>
      </c>
      <c r="F232" s="40">
        <v>0.1</v>
      </c>
      <c r="G232" s="40">
        <v>2.8</v>
      </c>
      <c r="H232" s="41">
        <v>1.9</v>
      </c>
      <c r="I232" s="41">
        <v>1.9</v>
      </c>
      <c r="J232" s="41">
        <v>25</v>
      </c>
      <c r="K232" s="41">
        <v>9.5</v>
      </c>
      <c r="L232" s="51">
        <f t="shared" si="7"/>
        <v>15.5</v>
      </c>
      <c r="M232" s="21" t="s">
        <v>1245</v>
      </c>
      <c r="N232" s="40" t="s">
        <v>1266</v>
      </c>
      <c r="O232" s="40"/>
    </row>
    <row r="233" s="24" customFormat="1" ht="25.9" customHeight="1" spans="1:15">
      <c r="A233" s="40">
        <v>226</v>
      </c>
      <c r="B233" s="40" t="s">
        <v>54</v>
      </c>
      <c r="C233" s="40" t="s">
        <v>18</v>
      </c>
      <c r="D233" s="40" t="s">
        <v>1267</v>
      </c>
      <c r="E233" s="40" t="s">
        <v>1268</v>
      </c>
      <c r="F233" s="40">
        <v>1</v>
      </c>
      <c r="G233" s="40">
        <v>2.6</v>
      </c>
      <c r="H233" s="41">
        <v>1.6</v>
      </c>
      <c r="I233" s="41">
        <v>1.6</v>
      </c>
      <c r="J233" s="41">
        <v>21</v>
      </c>
      <c r="K233" s="41">
        <v>8</v>
      </c>
      <c r="L233" s="51">
        <f t="shared" si="7"/>
        <v>13</v>
      </c>
      <c r="M233" s="21" t="s">
        <v>1245</v>
      </c>
      <c r="N233" s="40" t="s">
        <v>1269</v>
      </c>
      <c r="O233" s="40"/>
    </row>
    <row r="234" s="24" customFormat="1" ht="25.9" customHeight="1" spans="1:15">
      <c r="A234" s="40">
        <v>227</v>
      </c>
      <c r="B234" s="40" t="s">
        <v>54</v>
      </c>
      <c r="C234" s="40" t="s">
        <v>18</v>
      </c>
      <c r="D234" s="40" t="s">
        <v>1270</v>
      </c>
      <c r="E234" s="40" t="s">
        <v>1271</v>
      </c>
      <c r="F234" s="40">
        <v>2.2</v>
      </c>
      <c r="G234" s="40">
        <v>3.8</v>
      </c>
      <c r="H234" s="41">
        <v>1.6</v>
      </c>
      <c r="I234" s="41">
        <v>1.6</v>
      </c>
      <c r="J234" s="41">
        <v>21</v>
      </c>
      <c r="K234" s="41">
        <v>8</v>
      </c>
      <c r="L234" s="51">
        <f t="shared" si="7"/>
        <v>13</v>
      </c>
      <c r="M234" s="21" t="s">
        <v>1272</v>
      </c>
      <c r="N234" s="40" t="s">
        <v>1273</v>
      </c>
      <c r="O234" s="40"/>
    </row>
    <row r="235" s="24" customFormat="1" ht="25.9" customHeight="1" spans="1:15">
      <c r="A235" s="40">
        <v>228</v>
      </c>
      <c r="B235" s="40" t="s">
        <v>54</v>
      </c>
      <c r="C235" s="40" t="s">
        <v>18</v>
      </c>
      <c r="D235" s="40" t="s">
        <v>1274</v>
      </c>
      <c r="E235" s="40" t="s">
        <v>1275</v>
      </c>
      <c r="F235" s="40">
        <v>2.1</v>
      </c>
      <c r="G235" s="40">
        <v>3</v>
      </c>
      <c r="H235" s="41">
        <v>0.9</v>
      </c>
      <c r="I235" s="41">
        <v>0.9</v>
      </c>
      <c r="J235" s="41">
        <v>12</v>
      </c>
      <c r="K235" s="41">
        <v>4.5</v>
      </c>
      <c r="L235" s="51">
        <f t="shared" si="7"/>
        <v>7.5</v>
      </c>
      <c r="M235" s="21" t="s">
        <v>1245</v>
      </c>
      <c r="N235" s="40" t="s">
        <v>1276</v>
      </c>
      <c r="O235" s="40"/>
    </row>
    <row r="236" s="24" customFormat="1" ht="25.9" customHeight="1" spans="1:15">
      <c r="A236" s="40">
        <v>229</v>
      </c>
      <c r="B236" s="40" t="s">
        <v>54</v>
      </c>
      <c r="C236" s="40" t="s">
        <v>18</v>
      </c>
      <c r="D236" s="40" t="s">
        <v>1277</v>
      </c>
      <c r="E236" s="40" t="s">
        <v>1278</v>
      </c>
      <c r="F236" s="40">
        <v>0.1</v>
      </c>
      <c r="G236" s="40">
        <v>4.5</v>
      </c>
      <c r="H236" s="41">
        <v>1.8</v>
      </c>
      <c r="I236" s="41">
        <v>1.8</v>
      </c>
      <c r="J236" s="41">
        <v>24</v>
      </c>
      <c r="K236" s="41">
        <v>9</v>
      </c>
      <c r="L236" s="51">
        <f t="shared" si="7"/>
        <v>15</v>
      </c>
      <c r="M236" s="21" t="s">
        <v>1245</v>
      </c>
      <c r="N236" s="40" t="s">
        <v>1279</v>
      </c>
      <c r="O236" s="40"/>
    </row>
    <row r="237" s="23" customFormat="1" ht="25.9" customHeight="1" spans="1:15">
      <c r="A237" s="32" t="s">
        <v>126</v>
      </c>
      <c r="B237" s="53" t="s">
        <v>21</v>
      </c>
      <c r="C237" s="54"/>
      <c r="D237" s="32">
        <v>5</v>
      </c>
      <c r="E237" s="32"/>
      <c r="F237" s="32"/>
      <c r="G237" s="32"/>
      <c r="H237" s="42">
        <f>SUM(H238:H242)</f>
        <v>24.1</v>
      </c>
      <c r="I237" s="42">
        <f>SUM(I238:I242)</f>
        <v>24.1</v>
      </c>
      <c r="J237" s="42">
        <f>SUM(J238:J242)</f>
        <v>513</v>
      </c>
      <c r="K237" s="42">
        <f>SUM(K238:K242)</f>
        <v>120.5</v>
      </c>
      <c r="L237" s="42">
        <f>SUM(L238:L242)</f>
        <v>392.5</v>
      </c>
      <c r="M237" s="47"/>
      <c r="N237" s="32"/>
      <c r="O237" s="32"/>
    </row>
    <row r="238" s="24" customFormat="1" ht="25.9" customHeight="1" spans="1:15">
      <c r="A238" s="40">
        <v>230</v>
      </c>
      <c r="B238" s="40" t="s">
        <v>54</v>
      </c>
      <c r="C238" s="40" t="s">
        <v>21</v>
      </c>
      <c r="D238" s="40" t="s">
        <v>1280</v>
      </c>
      <c r="E238" s="40" t="s">
        <v>1281</v>
      </c>
      <c r="F238" s="40">
        <v>0.3</v>
      </c>
      <c r="G238" s="40">
        <v>9</v>
      </c>
      <c r="H238" s="41">
        <v>6.7</v>
      </c>
      <c r="I238" s="41">
        <v>6.7</v>
      </c>
      <c r="J238" s="41">
        <v>118</v>
      </c>
      <c r="K238" s="41">
        <v>33.5</v>
      </c>
      <c r="L238" s="51">
        <f>J238-K238</f>
        <v>84.5</v>
      </c>
      <c r="M238" s="21" t="s">
        <v>1282</v>
      </c>
      <c r="N238" s="40" t="s">
        <v>1283</v>
      </c>
      <c r="O238" s="40"/>
    </row>
    <row r="239" s="24" customFormat="1" ht="25.9" customHeight="1" spans="1:15">
      <c r="A239" s="40">
        <v>231</v>
      </c>
      <c r="B239" s="40" t="s">
        <v>54</v>
      </c>
      <c r="C239" s="40" t="s">
        <v>21</v>
      </c>
      <c r="D239" s="40" t="s">
        <v>1284</v>
      </c>
      <c r="E239" s="40" t="s">
        <v>345</v>
      </c>
      <c r="F239" s="40">
        <v>0.2</v>
      </c>
      <c r="G239" s="40">
        <v>16.5</v>
      </c>
      <c r="H239" s="41">
        <v>10.4</v>
      </c>
      <c r="I239" s="41">
        <v>10.4</v>
      </c>
      <c r="J239" s="41">
        <v>207</v>
      </c>
      <c r="K239" s="41">
        <v>52</v>
      </c>
      <c r="L239" s="51">
        <f>J239-K239</f>
        <v>155</v>
      </c>
      <c r="M239" s="21" t="s">
        <v>1282</v>
      </c>
      <c r="N239" s="40" t="s">
        <v>1285</v>
      </c>
      <c r="O239" s="40"/>
    </row>
    <row r="240" s="24" customFormat="1" ht="25.9" customHeight="1" spans="1:15">
      <c r="A240" s="40">
        <v>232</v>
      </c>
      <c r="B240" s="40" t="s">
        <v>54</v>
      </c>
      <c r="C240" s="40" t="s">
        <v>21</v>
      </c>
      <c r="D240" s="40" t="s">
        <v>1286</v>
      </c>
      <c r="E240" s="40" t="s">
        <v>1287</v>
      </c>
      <c r="F240" s="40">
        <v>0</v>
      </c>
      <c r="G240" s="40">
        <v>0.4</v>
      </c>
      <c r="H240" s="41">
        <v>0.4</v>
      </c>
      <c r="I240" s="41">
        <v>0.4</v>
      </c>
      <c r="J240" s="41">
        <v>20</v>
      </c>
      <c r="K240" s="41">
        <v>2</v>
      </c>
      <c r="L240" s="51">
        <f>J240-K240</f>
        <v>18</v>
      </c>
      <c r="M240" s="21" t="s">
        <v>1288</v>
      </c>
      <c r="N240" s="40" t="s">
        <v>1289</v>
      </c>
      <c r="O240" s="40"/>
    </row>
    <row r="241" s="24" customFormat="1" ht="25.9" customHeight="1" spans="1:15">
      <c r="A241" s="40">
        <v>233</v>
      </c>
      <c r="B241" s="40" t="s">
        <v>54</v>
      </c>
      <c r="C241" s="40" t="s">
        <v>21</v>
      </c>
      <c r="D241" s="40" t="s">
        <v>1290</v>
      </c>
      <c r="E241" s="40" t="s">
        <v>1291</v>
      </c>
      <c r="F241" s="40">
        <v>0.6</v>
      </c>
      <c r="G241" s="40">
        <v>1.6</v>
      </c>
      <c r="H241" s="41">
        <v>1</v>
      </c>
      <c r="I241" s="41">
        <v>1</v>
      </c>
      <c r="J241" s="41">
        <v>18</v>
      </c>
      <c r="K241" s="41">
        <v>5</v>
      </c>
      <c r="L241" s="51">
        <f>J241-K241</f>
        <v>13</v>
      </c>
      <c r="M241" s="21" t="s">
        <v>1292</v>
      </c>
      <c r="N241" s="40" t="s">
        <v>1293</v>
      </c>
      <c r="O241" s="40"/>
    </row>
    <row r="242" s="24" customFormat="1" ht="25.9" customHeight="1" spans="1:15">
      <c r="A242" s="40">
        <v>234</v>
      </c>
      <c r="B242" s="40" t="s">
        <v>54</v>
      </c>
      <c r="C242" s="40" t="s">
        <v>21</v>
      </c>
      <c r="D242" s="40" t="s">
        <v>1294</v>
      </c>
      <c r="E242" s="40" t="s">
        <v>1295</v>
      </c>
      <c r="F242" s="40">
        <v>6.2</v>
      </c>
      <c r="G242" s="40">
        <v>21.4</v>
      </c>
      <c r="H242" s="41">
        <v>5.6</v>
      </c>
      <c r="I242" s="41">
        <v>5.6</v>
      </c>
      <c r="J242" s="41">
        <v>150</v>
      </c>
      <c r="K242" s="41">
        <v>28</v>
      </c>
      <c r="L242" s="51">
        <f>J242-K242</f>
        <v>122</v>
      </c>
      <c r="M242" s="21" t="s">
        <v>1282</v>
      </c>
      <c r="N242" s="40" t="s">
        <v>1296</v>
      </c>
      <c r="O242" s="40"/>
    </row>
    <row r="243" s="23" customFormat="1" ht="25.9" customHeight="1" spans="1:15">
      <c r="A243" s="32" t="s">
        <v>363</v>
      </c>
      <c r="B243" s="53" t="s">
        <v>25</v>
      </c>
      <c r="C243" s="54"/>
      <c r="D243" s="32">
        <v>6</v>
      </c>
      <c r="E243" s="32"/>
      <c r="F243" s="32"/>
      <c r="G243" s="32"/>
      <c r="H243" s="42">
        <f>SUM(H244:H249)</f>
        <v>43.2</v>
      </c>
      <c r="I243" s="42">
        <f>SUM(I244:I249)</f>
        <v>43.2</v>
      </c>
      <c r="J243" s="42">
        <f>SUM(J244:J249)</f>
        <v>683</v>
      </c>
      <c r="K243" s="42">
        <f>SUM(K244:K249)</f>
        <v>216</v>
      </c>
      <c r="L243" s="42">
        <f>SUM(L244:L249)</f>
        <v>467</v>
      </c>
      <c r="M243" s="47"/>
      <c r="N243" s="32"/>
      <c r="O243" s="32"/>
    </row>
    <row r="244" s="24" customFormat="1" ht="25.9" customHeight="1" spans="1:15">
      <c r="A244" s="40">
        <v>235</v>
      </c>
      <c r="B244" s="40" t="s">
        <v>54</v>
      </c>
      <c r="C244" s="40" t="s">
        <v>25</v>
      </c>
      <c r="D244" s="40" t="s">
        <v>1297</v>
      </c>
      <c r="E244" s="40" t="s">
        <v>1298</v>
      </c>
      <c r="F244" s="40">
        <v>0</v>
      </c>
      <c r="G244" s="40">
        <v>5.7</v>
      </c>
      <c r="H244" s="41">
        <v>5.7</v>
      </c>
      <c r="I244" s="41">
        <v>5.7</v>
      </c>
      <c r="J244" s="41">
        <v>75</v>
      </c>
      <c r="K244" s="41">
        <v>28.5</v>
      </c>
      <c r="L244" s="51">
        <f t="shared" ref="L244:L249" si="8">J244-K244</f>
        <v>46.5</v>
      </c>
      <c r="M244" s="21" t="s">
        <v>1299</v>
      </c>
      <c r="N244" s="40" t="s">
        <v>1300</v>
      </c>
      <c r="O244" s="40"/>
    </row>
    <row r="245" s="24" customFormat="1" ht="25.9" customHeight="1" spans="1:15">
      <c r="A245" s="40">
        <v>236</v>
      </c>
      <c r="B245" s="40" t="s">
        <v>54</v>
      </c>
      <c r="C245" s="40" t="s">
        <v>25</v>
      </c>
      <c r="D245" s="40" t="s">
        <v>1301</v>
      </c>
      <c r="E245" s="40" t="s">
        <v>1302</v>
      </c>
      <c r="F245" s="40">
        <v>25.2</v>
      </c>
      <c r="G245" s="40">
        <v>34.6</v>
      </c>
      <c r="H245" s="41">
        <v>8.3</v>
      </c>
      <c r="I245" s="41">
        <v>8.3</v>
      </c>
      <c r="J245" s="41">
        <v>108</v>
      </c>
      <c r="K245" s="41">
        <v>41.5</v>
      </c>
      <c r="L245" s="51">
        <f t="shared" si="8"/>
        <v>66.5</v>
      </c>
      <c r="M245" s="21" t="s">
        <v>1303</v>
      </c>
      <c r="N245" s="40" t="s">
        <v>1304</v>
      </c>
      <c r="O245" s="40"/>
    </row>
    <row r="246" s="24" customFormat="1" ht="25.9" customHeight="1" spans="1:15">
      <c r="A246" s="40">
        <v>237</v>
      </c>
      <c r="B246" s="40" t="s">
        <v>54</v>
      </c>
      <c r="C246" s="40" t="s">
        <v>25</v>
      </c>
      <c r="D246" s="40" t="s">
        <v>1305</v>
      </c>
      <c r="E246" s="40" t="s">
        <v>1306</v>
      </c>
      <c r="F246" s="40">
        <v>8.1</v>
      </c>
      <c r="G246" s="40">
        <v>16.8</v>
      </c>
      <c r="H246" s="41">
        <v>8.7</v>
      </c>
      <c r="I246" s="41">
        <v>8.7</v>
      </c>
      <c r="J246" s="41">
        <v>232</v>
      </c>
      <c r="K246" s="41">
        <v>43.5</v>
      </c>
      <c r="L246" s="51">
        <f t="shared" si="8"/>
        <v>188.5</v>
      </c>
      <c r="M246" s="21" t="s">
        <v>1307</v>
      </c>
      <c r="N246" s="40" t="s">
        <v>1308</v>
      </c>
      <c r="O246" s="40"/>
    </row>
    <row r="247" s="24" customFormat="1" ht="25.9" customHeight="1" spans="1:15">
      <c r="A247" s="40">
        <v>238</v>
      </c>
      <c r="B247" s="40" t="s">
        <v>54</v>
      </c>
      <c r="C247" s="40" t="s">
        <v>25</v>
      </c>
      <c r="D247" s="40" t="s">
        <v>1301</v>
      </c>
      <c r="E247" s="40" t="s">
        <v>1302</v>
      </c>
      <c r="F247" s="40">
        <v>36</v>
      </c>
      <c r="G247" s="40">
        <v>50.2</v>
      </c>
      <c r="H247" s="41">
        <v>12.4</v>
      </c>
      <c r="I247" s="41">
        <v>12.4</v>
      </c>
      <c r="J247" s="41">
        <v>162</v>
      </c>
      <c r="K247" s="41">
        <v>62</v>
      </c>
      <c r="L247" s="51">
        <f t="shared" si="8"/>
        <v>100</v>
      </c>
      <c r="M247" s="21" t="s">
        <v>1309</v>
      </c>
      <c r="N247" s="40" t="s">
        <v>1310</v>
      </c>
      <c r="O247" s="40"/>
    </row>
    <row r="248" s="24" customFormat="1" ht="25.9" customHeight="1" spans="1:15">
      <c r="A248" s="40">
        <v>239</v>
      </c>
      <c r="B248" s="40" t="s">
        <v>54</v>
      </c>
      <c r="C248" s="40" t="s">
        <v>25</v>
      </c>
      <c r="D248" s="40" t="s">
        <v>1311</v>
      </c>
      <c r="E248" s="40" t="s">
        <v>1312</v>
      </c>
      <c r="F248" s="40">
        <v>0</v>
      </c>
      <c r="G248" s="40">
        <v>2.8</v>
      </c>
      <c r="H248" s="41">
        <v>2.8</v>
      </c>
      <c r="I248" s="41">
        <v>2.8</v>
      </c>
      <c r="J248" s="41">
        <v>37</v>
      </c>
      <c r="K248" s="41">
        <v>14</v>
      </c>
      <c r="L248" s="51">
        <f t="shared" si="8"/>
        <v>23</v>
      </c>
      <c r="M248" s="21" t="s">
        <v>1313</v>
      </c>
      <c r="N248" s="40" t="s">
        <v>1314</v>
      </c>
      <c r="O248" s="40"/>
    </row>
    <row r="249" s="24" customFormat="1" ht="25.9" customHeight="1" spans="1:15">
      <c r="A249" s="40">
        <v>240</v>
      </c>
      <c r="B249" s="40" t="s">
        <v>54</v>
      </c>
      <c r="C249" s="40" t="s">
        <v>25</v>
      </c>
      <c r="D249" s="40" t="s">
        <v>1315</v>
      </c>
      <c r="E249" s="40" t="s">
        <v>1316</v>
      </c>
      <c r="F249" s="40">
        <v>15.6</v>
      </c>
      <c r="G249" s="40">
        <v>42.1</v>
      </c>
      <c r="H249" s="41">
        <v>5.3</v>
      </c>
      <c r="I249" s="41">
        <v>5.3</v>
      </c>
      <c r="J249" s="41">
        <v>69</v>
      </c>
      <c r="K249" s="41">
        <v>26.5</v>
      </c>
      <c r="L249" s="51">
        <f t="shared" si="8"/>
        <v>42.5</v>
      </c>
      <c r="M249" s="21" t="s">
        <v>1317</v>
      </c>
      <c r="N249" s="40" t="s">
        <v>1318</v>
      </c>
      <c r="O249" s="40"/>
    </row>
    <row r="250" s="23" customFormat="1" ht="25.9" customHeight="1" spans="1:15">
      <c r="A250" s="32" t="s">
        <v>1319</v>
      </c>
      <c r="B250" s="53" t="s">
        <v>23</v>
      </c>
      <c r="C250" s="54"/>
      <c r="D250" s="32">
        <v>4</v>
      </c>
      <c r="E250" s="32"/>
      <c r="F250" s="32"/>
      <c r="G250" s="32"/>
      <c r="H250" s="42">
        <f>SUM(H251:H254)</f>
        <v>17.47</v>
      </c>
      <c r="I250" s="42">
        <f>SUM(I251:I254)</f>
        <v>17.5</v>
      </c>
      <c r="J250" s="42">
        <f>SUM(J251:J254)</f>
        <v>257</v>
      </c>
      <c r="K250" s="42">
        <v>87.3</v>
      </c>
      <c r="L250" s="42">
        <f>SUM(L251:L254)</f>
        <v>169.65</v>
      </c>
      <c r="M250" s="47"/>
      <c r="N250" s="32"/>
      <c r="O250" s="32"/>
    </row>
    <row r="251" s="24" customFormat="1" ht="25.9" customHeight="1" spans="1:15">
      <c r="A251" s="40">
        <v>241</v>
      </c>
      <c r="B251" s="40" t="s">
        <v>54</v>
      </c>
      <c r="C251" s="40" t="s">
        <v>23</v>
      </c>
      <c r="D251" s="40" t="s">
        <v>1320</v>
      </c>
      <c r="E251" s="40" t="s">
        <v>1321</v>
      </c>
      <c r="F251" s="40">
        <v>0.7</v>
      </c>
      <c r="G251" s="40">
        <v>1</v>
      </c>
      <c r="H251" s="41">
        <v>0.3</v>
      </c>
      <c r="I251" s="41">
        <v>0.3</v>
      </c>
      <c r="J251" s="41">
        <v>5</v>
      </c>
      <c r="K251" s="41">
        <v>1.5</v>
      </c>
      <c r="L251" s="51">
        <f>J251-K251</f>
        <v>3.5</v>
      </c>
      <c r="M251" s="21" t="s">
        <v>1322</v>
      </c>
      <c r="N251" s="40" t="s">
        <v>1323</v>
      </c>
      <c r="O251" s="40"/>
    </row>
    <row r="252" s="24" customFormat="1" ht="25.9" customHeight="1" spans="1:15">
      <c r="A252" s="40">
        <v>242</v>
      </c>
      <c r="B252" s="40" t="s">
        <v>54</v>
      </c>
      <c r="C252" s="40" t="s">
        <v>23</v>
      </c>
      <c r="D252" s="40" t="s">
        <v>1324</v>
      </c>
      <c r="E252" s="40" t="s">
        <v>1325</v>
      </c>
      <c r="F252" s="40">
        <v>0</v>
      </c>
      <c r="G252" s="40">
        <v>2.14</v>
      </c>
      <c r="H252" s="41">
        <v>2.5</v>
      </c>
      <c r="I252" s="41">
        <v>2.5</v>
      </c>
      <c r="J252" s="41">
        <v>32</v>
      </c>
      <c r="K252" s="41">
        <v>12.5</v>
      </c>
      <c r="L252" s="51">
        <f>J252-K252</f>
        <v>19.5</v>
      </c>
      <c r="M252" s="21" t="s">
        <v>1322</v>
      </c>
      <c r="N252" s="40" t="s">
        <v>1326</v>
      </c>
      <c r="O252" s="40"/>
    </row>
    <row r="253" s="24" customFormat="1" ht="25.9" customHeight="1" spans="1:15">
      <c r="A253" s="40">
        <v>243</v>
      </c>
      <c r="B253" s="40" t="s">
        <v>54</v>
      </c>
      <c r="C253" s="40" t="s">
        <v>23</v>
      </c>
      <c r="D253" s="40" t="s">
        <v>1327</v>
      </c>
      <c r="E253" s="40" t="s">
        <v>1328</v>
      </c>
      <c r="F253" s="40">
        <v>0</v>
      </c>
      <c r="G253" s="40">
        <v>1.1</v>
      </c>
      <c r="H253" s="41">
        <v>1.1</v>
      </c>
      <c r="I253" s="41">
        <v>1.1</v>
      </c>
      <c r="J253" s="41">
        <v>17</v>
      </c>
      <c r="K253" s="41">
        <v>5.5</v>
      </c>
      <c r="L253" s="51">
        <f>J253-K253</f>
        <v>11.5</v>
      </c>
      <c r="M253" s="21" t="s">
        <v>1322</v>
      </c>
      <c r="N253" s="40" t="s">
        <v>1329</v>
      </c>
      <c r="O253" s="40"/>
    </row>
    <row r="254" s="24" customFormat="1" ht="25.9" customHeight="1" spans="1:15">
      <c r="A254" s="40">
        <v>244</v>
      </c>
      <c r="B254" s="40" t="s">
        <v>54</v>
      </c>
      <c r="C254" s="40" t="s">
        <v>23</v>
      </c>
      <c r="D254" s="40" t="s">
        <v>1330</v>
      </c>
      <c r="E254" s="40" t="s">
        <v>1331</v>
      </c>
      <c r="F254" s="40">
        <v>1</v>
      </c>
      <c r="G254" s="40">
        <v>14.57</v>
      </c>
      <c r="H254" s="41">
        <v>13.57</v>
      </c>
      <c r="I254" s="41">
        <v>13.6</v>
      </c>
      <c r="J254" s="41">
        <v>203</v>
      </c>
      <c r="K254" s="41">
        <v>67.85</v>
      </c>
      <c r="L254" s="51">
        <f>J254-K254</f>
        <v>135.15</v>
      </c>
      <c r="M254" s="21" t="s">
        <v>1322</v>
      </c>
      <c r="N254" s="40" t="s">
        <v>1332</v>
      </c>
      <c r="O254" s="40"/>
    </row>
    <row r="255" s="23" customFormat="1" ht="25.9" customHeight="1" spans="1:15">
      <c r="A255" s="32" t="s">
        <v>1333</v>
      </c>
      <c r="B255" s="53" t="s">
        <v>17</v>
      </c>
      <c r="C255" s="54"/>
      <c r="D255" s="32">
        <v>41</v>
      </c>
      <c r="E255" s="32"/>
      <c r="F255" s="32"/>
      <c r="G255" s="32"/>
      <c r="H255" s="42">
        <f>SUM(H256:H296)</f>
        <v>104.1</v>
      </c>
      <c r="I255" s="42">
        <f>SUM(I256:I296)</f>
        <v>104.1</v>
      </c>
      <c r="J255" s="42">
        <f>SUM(J256:J296)</f>
        <v>1540</v>
      </c>
      <c r="K255" s="42">
        <f>SUM(K256:K296)</f>
        <v>520.5</v>
      </c>
      <c r="L255" s="42">
        <f>SUM(L256:L296)</f>
        <v>1019.5</v>
      </c>
      <c r="M255" s="47"/>
      <c r="N255" s="32"/>
      <c r="O255" s="32"/>
    </row>
    <row r="256" s="24" customFormat="1" ht="25.9" customHeight="1" spans="1:15">
      <c r="A256" s="40">
        <v>245</v>
      </c>
      <c r="B256" s="40" t="s">
        <v>54</v>
      </c>
      <c r="C256" s="40" t="s">
        <v>17</v>
      </c>
      <c r="D256" s="40" t="s">
        <v>1334</v>
      </c>
      <c r="E256" s="40" t="s">
        <v>1335</v>
      </c>
      <c r="F256" s="40">
        <v>1.3</v>
      </c>
      <c r="G256" s="40">
        <v>15.1</v>
      </c>
      <c r="H256" s="41">
        <v>5.1</v>
      </c>
      <c r="I256" s="41">
        <v>5.1</v>
      </c>
      <c r="J256" s="41">
        <v>80</v>
      </c>
      <c r="K256" s="41">
        <v>25.5</v>
      </c>
      <c r="L256" s="51">
        <f t="shared" ref="L256:L296" si="9">J256-K256</f>
        <v>54.5</v>
      </c>
      <c r="M256" s="21" t="s">
        <v>1336</v>
      </c>
      <c r="N256" s="40" t="s">
        <v>1337</v>
      </c>
      <c r="O256" s="40"/>
    </row>
    <row r="257" s="24" customFormat="1" ht="25.9" customHeight="1" spans="1:15">
      <c r="A257" s="40">
        <v>246</v>
      </c>
      <c r="B257" s="40" t="s">
        <v>54</v>
      </c>
      <c r="C257" s="40" t="s">
        <v>17</v>
      </c>
      <c r="D257" s="40" t="s">
        <v>1338</v>
      </c>
      <c r="E257" s="40" t="s">
        <v>1339</v>
      </c>
      <c r="F257" s="40">
        <v>0</v>
      </c>
      <c r="G257" s="40">
        <v>2.7</v>
      </c>
      <c r="H257" s="41">
        <v>1.5</v>
      </c>
      <c r="I257" s="41">
        <v>1.5</v>
      </c>
      <c r="J257" s="41">
        <v>12</v>
      </c>
      <c r="K257" s="41">
        <v>7.5</v>
      </c>
      <c r="L257" s="51">
        <f t="shared" si="9"/>
        <v>4.5</v>
      </c>
      <c r="M257" s="21" t="s">
        <v>1340</v>
      </c>
      <c r="N257" s="40" t="s">
        <v>1341</v>
      </c>
      <c r="O257" s="40"/>
    </row>
    <row r="258" s="24" customFormat="1" ht="25.9" customHeight="1" spans="1:15">
      <c r="A258" s="40">
        <v>247</v>
      </c>
      <c r="B258" s="40" t="s">
        <v>54</v>
      </c>
      <c r="C258" s="40" t="s">
        <v>17</v>
      </c>
      <c r="D258" s="40" t="s">
        <v>1342</v>
      </c>
      <c r="E258" s="40" t="s">
        <v>1343</v>
      </c>
      <c r="F258" s="40">
        <v>0</v>
      </c>
      <c r="G258" s="40">
        <v>1.6</v>
      </c>
      <c r="H258" s="41">
        <v>1.6</v>
      </c>
      <c r="I258" s="41">
        <v>1.6</v>
      </c>
      <c r="J258" s="41">
        <v>17</v>
      </c>
      <c r="K258" s="41">
        <v>8</v>
      </c>
      <c r="L258" s="51">
        <f t="shared" si="9"/>
        <v>9</v>
      </c>
      <c r="M258" s="21" t="s">
        <v>1344</v>
      </c>
      <c r="N258" s="40" t="s">
        <v>1345</v>
      </c>
      <c r="O258" s="40"/>
    </row>
    <row r="259" s="24" customFormat="1" ht="25.9" customHeight="1" spans="1:15">
      <c r="A259" s="40">
        <v>248</v>
      </c>
      <c r="B259" s="40" t="s">
        <v>54</v>
      </c>
      <c r="C259" s="40" t="s">
        <v>17</v>
      </c>
      <c r="D259" s="40" t="s">
        <v>1346</v>
      </c>
      <c r="E259" s="40" t="s">
        <v>1347</v>
      </c>
      <c r="F259" s="40">
        <v>0</v>
      </c>
      <c r="G259" s="40">
        <v>4.6</v>
      </c>
      <c r="H259" s="41">
        <v>4.2</v>
      </c>
      <c r="I259" s="41">
        <v>4.2</v>
      </c>
      <c r="J259" s="41">
        <v>84</v>
      </c>
      <c r="K259" s="41">
        <v>21</v>
      </c>
      <c r="L259" s="51">
        <f t="shared" si="9"/>
        <v>63</v>
      </c>
      <c r="M259" s="21" t="s">
        <v>1348</v>
      </c>
      <c r="N259" s="40" t="s">
        <v>1349</v>
      </c>
      <c r="O259" s="40"/>
    </row>
    <row r="260" s="24" customFormat="1" ht="25.9" customHeight="1" spans="1:15">
      <c r="A260" s="40">
        <v>249</v>
      </c>
      <c r="B260" s="40" t="s">
        <v>54</v>
      </c>
      <c r="C260" s="40" t="s">
        <v>17</v>
      </c>
      <c r="D260" s="40" t="s">
        <v>1350</v>
      </c>
      <c r="E260" s="40" t="s">
        <v>1351</v>
      </c>
      <c r="F260" s="40">
        <v>0.7</v>
      </c>
      <c r="G260" s="40">
        <v>5</v>
      </c>
      <c r="H260" s="41">
        <v>3.1</v>
      </c>
      <c r="I260" s="41">
        <v>3.1</v>
      </c>
      <c r="J260" s="41">
        <v>66</v>
      </c>
      <c r="K260" s="41">
        <v>15.5</v>
      </c>
      <c r="L260" s="51">
        <f t="shared" si="9"/>
        <v>50.5</v>
      </c>
      <c r="M260" s="21" t="s">
        <v>1352</v>
      </c>
      <c r="N260" s="40" t="s">
        <v>1353</v>
      </c>
      <c r="O260" s="40"/>
    </row>
    <row r="261" s="24" customFormat="1" ht="25.9" customHeight="1" spans="1:15">
      <c r="A261" s="40">
        <v>250</v>
      </c>
      <c r="B261" s="40" t="s">
        <v>54</v>
      </c>
      <c r="C261" s="40" t="s">
        <v>17</v>
      </c>
      <c r="D261" s="40" t="s">
        <v>1354</v>
      </c>
      <c r="E261" s="40" t="s">
        <v>1355</v>
      </c>
      <c r="F261" s="40">
        <v>0.9</v>
      </c>
      <c r="G261" s="40">
        <v>4.3</v>
      </c>
      <c r="H261" s="41">
        <v>3.4</v>
      </c>
      <c r="I261" s="41">
        <v>3.4</v>
      </c>
      <c r="J261" s="41">
        <v>43</v>
      </c>
      <c r="K261" s="41">
        <v>17</v>
      </c>
      <c r="L261" s="51">
        <f t="shared" si="9"/>
        <v>26</v>
      </c>
      <c r="M261" s="21" t="s">
        <v>1352</v>
      </c>
      <c r="N261" s="40" t="s">
        <v>1356</v>
      </c>
      <c r="O261" s="40"/>
    </row>
    <row r="262" s="24" customFormat="1" ht="25.9" customHeight="1" spans="1:15">
      <c r="A262" s="40">
        <v>251</v>
      </c>
      <c r="B262" s="40" t="s">
        <v>54</v>
      </c>
      <c r="C262" s="40" t="s">
        <v>17</v>
      </c>
      <c r="D262" s="40" t="s">
        <v>1357</v>
      </c>
      <c r="E262" s="40" t="s">
        <v>1358</v>
      </c>
      <c r="F262" s="40">
        <v>0.8</v>
      </c>
      <c r="G262" s="40">
        <v>8.8</v>
      </c>
      <c r="H262" s="41">
        <v>3.7</v>
      </c>
      <c r="I262" s="41">
        <v>3.7</v>
      </c>
      <c r="J262" s="41">
        <v>47</v>
      </c>
      <c r="K262" s="41">
        <v>18.5</v>
      </c>
      <c r="L262" s="51">
        <f t="shared" si="9"/>
        <v>28.5</v>
      </c>
      <c r="M262" s="21" t="s">
        <v>1348</v>
      </c>
      <c r="N262" s="40" t="s">
        <v>1359</v>
      </c>
      <c r="O262" s="40"/>
    </row>
    <row r="263" s="24" customFormat="1" ht="25.9" customHeight="1" spans="1:15">
      <c r="A263" s="40">
        <v>252</v>
      </c>
      <c r="B263" s="40" t="s">
        <v>54</v>
      </c>
      <c r="C263" s="40" t="s">
        <v>17</v>
      </c>
      <c r="D263" s="40" t="s">
        <v>1360</v>
      </c>
      <c r="E263" s="40" t="s">
        <v>1361</v>
      </c>
      <c r="F263" s="40">
        <v>2.4</v>
      </c>
      <c r="G263" s="40">
        <v>5.7</v>
      </c>
      <c r="H263" s="41">
        <v>1.5</v>
      </c>
      <c r="I263" s="41">
        <v>1.5</v>
      </c>
      <c r="J263" s="41">
        <v>19</v>
      </c>
      <c r="K263" s="41">
        <v>7.5</v>
      </c>
      <c r="L263" s="51">
        <f t="shared" si="9"/>
        <v>11.5</v>
      </c>
      <c r="M263" s="21" t="s">
        <v>1362</v>
      </c>
      <c r="N263" s="40" t="s">
        <v>1363</v>
      </c>
      <c r="O263" s="40"/>
    </row>
    <row r="264" s="24" customFormat="1" ht="25.9" customHeight="1" spans="1:15">
      <c r="A264" s="40">
        <v>253</v>
      </c>
      <c r="B264" s="40" t="s">
        <v>54</v>
      </c>
      <c r="C264" s="40" t="s">
        <v>17</v>
      </c>
      <c r="D264" s="40" t="s">
        <v>1364</v>
      </c>
      <c r="E264" s="40" t="s">
        <v>1365</v>
      </c>
      <c r="F264" s="40">
        <v>0.9</v>
      </c>
      <c r="G264" s="40">
        <v>4.8</v>
      </c>
      <c r="H264" s="41">
        <v>3.3</v>
      </c>
      <c r="I264" s="41">
        <v>3.3</v>
      </c>
      <c r="J264" s="41">
        <v>44</v>
      </c>
      <c r="K264" s="41">
        <v>16.5</v>
      </c>
      <c r="L264" s="51">
        <f t="shared" si="9"/>
        <v>27.5</v>
      </c>
      <c r="M264" s="21" t="s">
        <v>1366</v>
      </c>
      <c r="N264" s="40" t="s">
        <v>1367</v>
      </c>
      <c r="O264" s="40"/>
    </row>
    <row r="265" s="24" customFormat="1" ht="25.9" customHeight="1" spans="1:15">
      <c r="A265" s="40">
        <v>254</v>
      </c>
      <c r="B265" s="40" t="s">
        <v>54</v>
      </c>
      <c r="C265" s="40" t="s">
        <v>17</v>
      </c>
      <c r="D265" s="40" t="s">
        <v>1368</v>
      </c>
      <c r="E265" s="40" t="s">
        <v>1369</v>
      </c>
      <c r="F265" s="40">
        <v>0</v>
      </c>
      <c r="G265" s="40">
        <v>6.3</v>
      </c>
      <c r="H265" s="41">
        <v>1.5</v>
      </c>
      <c r="I265" s="41">
        <v>1.5</v>
      </c>
      <c r="J265" s="41">
        <v>20</v>
      </c>
      <c r="K265" s="41">
        <v>7.5</v>
      </c>
      <c r="L265" s="51">
        <f t="shared" si="9"/>
        <v>12.5</v>
      </c>
      <c r="M265" s="21" t="s">
        <v>1362</v>
      </c>
      <c r="N265" s="40" t="s">
        <v>1370</v>
      </c>
      <c r="O265" s="40"/>
    </row>
    <row r="266" s="24" customFormat="1" ht="25.9" customHeight="1" spans="1:15">
      <c r="A266" s="40">
        <v>255</v>
      </c>
      <c r="B266" s="40" t="s">
        <v>54</v>
      </c>
      <c r="C266" s="40" t="s">
        <v>17</v>
      </c>
      <c r="D266" s="40" t="s">
        <v>1371</v>
      </c>
      <c r="E266" s="40" t="s">
        <v>1372</v>
      </c>
      <c r="F266" s="40">
        <v>0</v>
      </c>
      <c r="G266" s="40">
        <v>0.7</v>
      </c>
      <c r="H266" s="41">
        <v>0.7</v>
      </c>
      <c r="I266" s="41">
        <v>0.7</v>
      </c>
      <c r="J266" s="41">
        <v>14</v>
      </c>
      <c r="K266" s="41">
        <v>3.5</v>
      </c>
      <c r="L266" s="51">
        <f t="shared" si="9"/>
        <v>10.5</v>
      </c>
      <c r="M266" s="21" t="s">
        <v>1373</v>
      </c>
      <c r="N266" s="40" t="s">
        <v>1374</v>
      </c>
      <c r="O266" s="40"/>
    </row>
    <row r="267" s="24" customFormat="1" ht="25.9" customHeight="1" spans="1:15">
      <c r="A267" s="40">
        <v>256</v>
      </c>
      <c r="B267" s="40" t="s">
        <v>54</v>
      </c>
      <c r="C267" s="40" t="s">
        <v>17</v>
      </c>
      <c r="D267" s="40" t="s">
        <v>1375</v>
      </c>
      <c r="E267" s="40" t="s">
        <v>1376</v>
      </c>
      <c r="F267" s="40">
        <v>0</v>
      </c>
      <c r="G267" s="40">
        <v>2</v>
      </c>
      <c r="H267" s="41">
        <v>1.7</v>
      </c>
      <c r="I267" s="41">
        <v>1.7</v>
      </c>
      <c r="J267" s="41">
        <v>30</v>
      </c>
      <c r="K267" s="41">
        <v>8.5</v>
      </c>
      <c r="L267" s="51">
        <f t="shared" si="9"/>
        <v>21.5</v>
      </c>
      <c r="M267" s="21" t="s">
        <v>1373</v>
      </c>
      <c r="N267" s="40" t="s">
        <v>1377</v>
      </c>
      <c r="O267" s="40"/>
    </row>
    <row r="268" s="24" customFormat="1" ht="25.9" customHeight="1" spans="1:15">
      <c r="A268" s="40">
        <v>257</v>
      </c>
      <c r="B268" s="40" t="s">
        <v>54</v>
      </c>
      <c r="C268" s="40" t="s">
        <v>17</v>
      </c>
      <c r="D268" s="40" t="s">
        <v>1378</v>
      </c>
      <c r="E268" s="40" t="s">
        <v>1379</v>
      </c>
      <c r="F268" s="40">
        <v>0.3</v>
      </c>
      <c r="G268" s="40">
        <v>13</v>
      </c>
      <c r="H268" s="41">
        <v>5.9</v>
      </c>
      <c r="I268" s="41">
        <v>5.9</v>
      </c>
      <c r="J268" s="41">
        <v>93</v>
      </c>
      <c r="K268" s="41">
        <v>29.5</v>
      </c>
      <c r="L268" s="51">
        <f t="shared" si="9"/>
        <v>63.5</v>
      </c>
      <c r="M268" s="21" t="s">
        <v>1380</v>
      </c>
      <c r="N268" s="40" t="s">
        <v>1381</v>
      </c>
      <c r="O268" s="40"/>
    </row>
    <row r="269" s="24" customFormat="1" ht="25.9" customHeight="1" spans="1:15">
      <c r="A269" s="40">
        <v>258</v>
      </c>
      <c r="B269" s="40" t="s">
        <v>54</v>
      </c>
      <c r="C269" s="40" t="s">
        <v>17</v>
      </c>
      <c r="D269" s="40" t="s">
        <v>1382</v>
      </c>
      <c r="E269" s="40" t="s">
        <v>1383</v>
      </c>
      <c r="F269" s="40">
        <v>0.8</v>
      </c>
      <c r="G269" s="40">
        <v>6</v>
      </c>
      <c r="H269" s="41">
        <v>2.6</v>
      </c>
      <c r="I269" s="41">
        <v>2.6</v>
      </c>
      <c r="J269" s="41">
        <v>24</v>
      </c>
      <c r="K269" s="41">
        <v>13</v>
      </c>
      <c r="L269" s="51">
        <f t="shared" si="9"/>
        <v>11</v>
      </c>
      <c r="M269" s="21" t="s">
        <v>1384</v>
      </c>
      <c r="N269" s="40" t="s">
        <v>1385</v>
      </c>
      <c r="O269" s="40"/>
    </row>
    <row r="270" s="24" customFormat="1" ht="25.9" customHeight="1" spans="1:15">
      <c r="A270" s="40">
        <v>259</v>
      </c>
      <c r="B270" s="40" t="s">
        <v>54</v>
      </c>
      <c r="C270" s="40" t="s">
        <v>17</v>
      </c>
      <c r="D270" s="40" t="s">
        <v>1386</v>
      </c>
      <c r="E270" s="40" t="s">
        <v>1387</v>
      </c>
      <c r="F270" s="40">
        <v>0</v>
      </c>
      <c r="G270" s="40">
        <v>1.6</v>
      </c>
      <c r="H270" s="41">
        <v>1.6</v>
      </c>
      <c r="I270" s="41">
        <v>1.6</v>
      </c>
      <c r="J270" s="41">
        <v>31</v>
      </c>
      <c r="K270" s="41">
        <v>8</v>
      </c>
      <c r="L270" s="51">
        <f t="shared" si="9"/>
        <v>23</v>
      </c>
      <c r="M270" s="21" t="s">
        <v>1388</v>
      </c>
      <c r="N270" s="40" t="s">
        <v>1389</v>
      </c>
      <c r="O270" s="40"/>
    </row>
    <row r="271" s="24" customFormat="1" ht="25.9" customHeight="1" spans="1:15">
      <c r="A271" s="40">
        <v>260</v>
      </c>
      <c r="B271" s="40" t="s">
        <v>54</v>
      </c>
      <c r="C271" s="40" t="s">
        <v>17</v>
      </c>
      <c r="D271" s="40" t="s">
        <v>1390</v>
      </c>
      <c r="E271" s="40" t="s">
        <v>1391</v>
      </c>
      <c r="F271" s="40">
        <v>0</v>
      </c>
      <c r="G271" s="40">
        <v>1.5</v>
      </c>
      <c r="H271" s="41">
        <v>0.9</v>
      </c>
      <c r="I271" s="41">
        <v>0.9</v>
      </c>
      <c r="J271" s="41">
        <v>17</v>
      </c>
      <c r="K271" s="41">
        <v>4.5</v>
      </c>
      <c r="L271" s="51">
        <f t="shared" si="9"/>
        <v>12.5</v>
      </c>
      <c r="M271" s="21" t="s">
        <v>1392</v>
      </c>
      <c r="N271" s="40" t="s">
        <v>1393</v>
      </c>
      <c r="O271" s="40"/>
    </row>
    <row r="272" s="24" customFormat="1" ht="25.9" customHeight="1" spans="1:15">
      <c r="A272" s="40">
        <v>261</v>
      </c>
      <c r="B272" s="40" t="s">
        <v>54</v>
      </c>
      <c r="C272" s="40" t="s">
        <v>17</v>
      </c>
      <c r="D272" s="40" t="s">
        <v>1394</v>
      </c>
      <c r="E272" s="40" t="s">
        <v>1395</v>
      </c>
      <c r="F272" s="40">
        <v>0</v>
      </c>
      <c r="G272" s="40">
        <v>7.6</v>
      </c>
      <c r="H272" s="41">
        <v>4.1</v>
      </c>
      <c r="I272" s="41">
        <v>4.1</v>
      </c>
      <c r="J272" s="41">
        <v>76</v>
      </c>
      <c r="K272" s="41">
        <v>20.5</v>
      </c>
      <c r="L272" s="51">
        <f t="shared" si="9"/>
        <v>55.5</v>
      </c>
      <c r="M272" s="21" t="s">
        <v>1396</v>
      </c>
      <c r="N272" s="40" t="s">
        <v>1397</v>
      </c>
      <c r="O272" s="40"/>
    </row>
    <row r="273" s="24" customFormat="1" ht="25.9" customHeight="1" spans="1:15">
      <c r="A273" s="40">
        <v>262</v>
      </c>
      <c r="B273" s="40" t="s">
        <v>54</v>
      </c>
      <c r="C273" s="40" t="s">
        <v>17</v>
      </c>
      <c r="D273" s="40" t="s">
        <v>1398</v>
      </c>
      <c r="E273" s="40" t="s">
        <v>1399</v>
      </c>
      <c r="F273" s="40">
        <v>0.8</v>
      </c>
      <c r="G273" s="40">
        <v>1.5</v>
      </c>
      <c r="H273" s="41">
        <v>0.7</v>
      </c>
      <c r="I273" s="41">
        <v>0.7</v>
      </c>
      <c r="J273" s="41">
        <v>6</v>
      </c>
      <c r="K273" s="41">
        <v>3.5</v>
      </c>
      <c r="L273" s="51">
        <f t="shared" si="9"/>
        <v>2.5</v>
      </c>
      <c r="M273" s="21" t="s">
        <v>1400</v>
      </c>
      <c r="N273" s="40" t="s">
        <v>1401</v>
      </c>
      <c r="O273" s="40"/>
    </row>
    <row r="274" s="24" customFormat="1" ht="25.9" customHeight="1" spans="1:15">
      <c r="A274" s="40">
        <v>263</v>
      </c>
      <c r="B274" s="40" t="s">
        <v>54</v>
      </c>
      <c r="C274" s="40" t="s">
        <v>17</v>
      </c>
      <c r="D274" s="40" t="s">
        <v>1402</v>
      </c>
      <c r="E274" s="40" t="s">
        <v>1403</v>
      </c>
      <c r="F274" s="40">
        <v>0</v>
      </c>
      <c r="G274" s="40">
        <v>0.4</v>
      </c>
      <c r="H274" s="41">
        <v>0.4</v>
      </c>
      <c r="I274" s="41">
        <v>0.4</v>
      </c>
      <c r="J274" s="41">
        <v>14</v>
      </c>
      <c r="K274" s="41">
        <v>2</v>
      </c>
      <c r="L274" s="51">
        <f t="shared" si="9"/>
        <v>12</v>
      </c>
      <c r="M274" s="21" t="s">
        <v>1400</v>
      </c>
      <c r="N274" s="40" t="s">
        <v>1404</v>
      </c>
      <c r="O274" s="40"/>
    </row>
    <row r="275" s="24" customFormat="1" ht="25.9" customHeight="1" spans="1:15">
      <c r="A275" s="40">
        <v>264</v>
      </c>
      <c r="B275" s="40" t="s">
        <v>54</v>
      </c>
      <c r="C275" s="40" t="s">
        <v>17</v>
      </c>
      <c r="D275" s="40" t="s">
        <v>1405</v>
      </c>
      <c r="E275" s="40" t="s">
        <v>1406</v>
      </c>
      <c r="F275" s="40">
        <v>0</v>
      </c>
      <c r="G275" s="40">
        <v>4.4</v>
      </c>
      <c r="H275" s="41">
        <v>2.9</v>
      </c>
      <c r="I275" s="41">
        <v>2.9</v>
      </c>
      <c r="J275" s="41">
        <v>35</v>
      </c>
      <c r="K275" s="41">
        <v>14.5</v>
      </c>
      <c r="L275" s="51">
        <f t="shared" si="9"/>
        <v>20.5</v>
      </c>
      <c r="M275" s="21" t="s">
        <v>1407</v>
      </c>
      <c r="N275" s="40" t="s">
        <v>1408</v>
      </c>
      <c r="O275" s="40"/>
    </row>
    <row r="276" s="24" customFormat="1" ht="25.9" customHeight="1" spans="1:15">
      <c r="A276" s="40">
        <v>265</v>
      </c>
      <c r="B276" s="40" t="s">
        <v>54</v>
      </c>
      <c r="C276" s="40" t="s">
        <v>17</v>
      </c>
      <c r="D276" s="40" t="s">
        <v>1409</v>
      </c>
      <c r="E276" s="40" t="s">
        <v>1410</v>
      </c>
      <c r="F276" s="40">
        <v>0</v>
      </c>
      <c r="G276" s="40">
        <v>4.2</v>
      </c>
      <c r="H276" s="41">
        <v>4.2</v>
      </c>
      <c r="I276" s="41">
        <v>4.2</v>
      </c>
      <c r="J276" s="41">
        <v>85</v>
      </c>
      <c r="K276" s="41">
        <v>21</v>
      </c>
      <c r="L276" s="51">
        <f t="shared" si="9"/>
        <v>64</v>
      </c>
      <c r="M276" s="21" t="s">
        <v>1344</v>
      </c>
      <c r="N276" s="40" t="s">
        <v>1411</v>
      </c>
      <c r="O276" s="40"/>
    </row>
    <row r="277" s="24" customFormat="1" ht="25.9" customHeight="1" spans="1:15">
      <c r="A277" s="40">
        <v>266</v>
      </c>
      <c r="B277" s="40" t="s">
        <v>54</v>
      </c>
      <c r="C277" s="40" t="s">
        <v>17</v>
      </c>
      <c r="D277" s="40" t="s">
        <v>1412</v>
      </c>
      <c r="E277" s="40" t="s">
        <v>1413</v>
      </c>
      <c r="F277" s="40">
        <v>0.8</v>
      </c>
      <c r="G277" s="40">
        <v>13</v>
      </c>
      <c r="H277" s="41">
        <v>4.7</v>
      </c>
      <c r="I277" s="41">
        <v>4.7</v>
      </c>
      <c r="J277" s="41">
        <v>65</v>
      </c>
      <c r="K277" s="41">
        <v>23.5</v>
      </c>
      <c r="L277" s="51">
        <f t="shared" si="9"/>
        <v>41.5</v>
      </c>
      <c r="M277" s="21" t="s">
        <v>1384</v>
      </c>
      <c r="N277" s="40" t="s">
        <v>1414</v>
      </c>
      <c r="O277" s="40"/>
    </row>
    <row r="278" s="24" customFormat="1" ht="25.9" customHeight="1" spans="1:15">
      <c r="A278" s="40">
        <v>267</v>
      </c>
      <c r="B278" s="40" t="s">
        <v>54</v>
      </c>
      <c r="C278" s="40" t="s">
        <v>17</v>
      </c>
      <c r="D278" s="40" t="s">
        <v>1415</v>
      </c>
      <c r="E278" s="40" t="s">
        <v>1416</v>
      </c>
      <c r="F278" s="40">
        <v>0.7</v>
      </c>
      <c r="G278" s="40">
        <v>6</v>
      </c>
      <c r="H278" s="41">
        <v>2.7</v>
      </c>
      <c r="I278" s="41">
        <v>2.7</v>
      </c>
      <c r="J278" s="41">
        <v>35</v>
      </c>
      <c r="K278" s="41">
        <v>13.5</v>
      </c>
      <c r="L278" s="51">
        <f t="shared" si="9"/>
        <v>21.5</v>
      </c>
      <c r="M278" s="21" t="s">
        <v>1344</v>
      </c>
      <c r="N278" s="40" t="s">
        <v>1417</v>
      </c>
      <c r="O278" s="40"/>
    </row>
    <row r="279" s="24" customFormat="1" ht="25.9" customHeight="1" spans="1:15">
      <c r="A279" s="40">
        <v>268</v>
      </c>
      <c r="B279" s="40" t="s">
        <v>54</v>
      </c>
      <c r="C279" s="40" t="s">
        <v>17</v>
      </c>
      <c r="D279" s="40" t="s">
        <v>1418</v>
      </c>
      <c r="E279" s="40" t="s">
        <v>1419</v>
      </c>
      <c r="F279" s="40">
        <v>0</v>
      </c>
      <c r="G279" s="40">
        <v>3</v>
      </c>
      <c r="H279" s="41">
        <v>2.3</v>
      </c>
      <c r="I279" s="41">
        <v>2.3</v>
      </c>
      <c r="J279" s="41">
        <v>37</v>
      </c>
      <c r="K279" s="41">
        <v>11.5</v>
      </c>
      <c r="L279" s="51">
        <f t="shared" si="9"/>
        <v>25.5</v>
      </c>
      <c r="M279" s="21" t="s">
        <v>1388</v>
      </c>
      <c r="N279" s="40" t="s">
        <v>1420</v>
      </c>
      <c r="O279" s="40"/>
    </row>
    <row r="280" s="24" customFormat="1" ht="25.9" customHeight="1" spans="1:15">
      <c r="A280" s="40">
        <v>269</v>
      </c>
      <c r="B280" s="40" t="s">
        <v>54</v>
      </c>
      <c r="C280" s="40" t="s">
        <v>17</v>
      </c>
      <c r="D280" s="40" t="s">
        <v>1421</v>
      </c>
      <c r="E280" s="40" t="s">
        <v>1422</v>
      </c>
      <c r="F280" s="40">
        <v>0</v>
      </c>
      <c r="G280" s="40">
        <v>1.8</v>
      </c>
      <c r="H280" s="41">
        <v>1.8</v>
      </c>
      <c r="I280" s="41">
        <v>1.8</v>
      </c>
      <c r="J280" s="41">
        <v>27</v>
      </c>
      <c r="K280" s="41">
        <v>9</v>
      </c>
      <c r="L280" s="51">
        <f t="shared" si="9"/>
        <v>18</v>
      </c>
      <c r="M280" s="21" t="s">
        <v>1388</v>
      </c>
      <c r="N280" s="40" t="s">
        <v>1423</v>
      </c>
      <c r="O280" s="40"/>
    </row>
    <row r="281" s="24" customFormat="1" ht="25.9" customHeight="1" spans="1:15">
      <c r="A281" s="40">
        <v>270</v>
      </c>
      <c r="B281" s="40" t="s">
        <v>54</v>
      </c>
      <c r="C281" s="40" t="s">
        <v>17</v>
      </c>
      <c r="D281" s="40" t="s">
        <v>1424</v>
      </c>
      <c r="E281" s="40" t="s">
        <v>1425</v>
      </c>
      <c r="F281" s="40">
        <v>0</v>
      </c>
      <c r="G281" s="40">
        <v>4.1</v>
      </c>
      <c r="H281" s="41">
        <v>2.3</v>
      </c>
      <c r="I281" s="41">
        <v>2.3</v>
      </c>
      <c r="J281" s="41">
        <v>48</v>
      </c>
      <c r="K281" s="41">
        <v>11.5</v>
      </c>
      <c r="L281" s="51">
        <f t="shared" si="9"/>
        <v>36.5</v>
      </c>
      <c r="M281" s="21" t="s">
        <v>1426</v>
      </c>
      <c r="N281" s="40" t="s">
        <v>1427</v>
      </c>
      <c r="O281" s="40"/>
    </row>
    <row r="282" s="24" customFormat="1" ht="25.9" customHeight="1" spans="1:15">
      <c r="A282" s="40">
        <v>271</v>
      </c>
      <c r="B282" s="40" t="s">
        <v>54</v>
      </c>
      <c r="C282" s="40" t="s">
        <v>17</v>
      </c>
      <c r="D282" s="40" t="s">
        <v>1428</v>
      </c>
      <c r="E282" s="40" t="s">
        <v>1429</v>
      </c>
      <c r="F282" s="40">
        <v>0.7</v>
      </c>
      <c r="G282" s="40">
        <v>3.3</v>
      </c>
      <c r="H282" s="41">
        <v>2.6</v>
      </c>
      <c r="I282" s="41">
        <v>2.6</v>
      </c>
      <c r="J282" s="41">
        <v>30</v>
      </c>
      <c r="K282" s="41">
        <v>13</v>
      </c>
      <c r="L282" s="51">
        <f t="shared" si="9"/>
        <v>17</v>
      </c>
      <c r="M282" s="21" t="s">
        <v>1430</v>
      </c>
      <c r="N282" s="40" t="s">
        <v>1431</v>
      </c>
      <c r="O282" s="40"/>
    </row>
    <row r="283" s="24" customFormat="1" ht="25.9" customHeight="1" spans="1:15">
      <c r="A283" s="40">
        <v>272</v>
      </c>
      <c r="B283" s="40" t="s">
        <v>54</v>
      </c>
      <c r="C283" s="40" t="s">
        <v>17</v>
      </c>
      <c r="D283" s="40" t="s">
        <v>1432</v>
      </c>
      <c r="E283" s="40" t="s">
        <v>1433</v>
      </c>
      <c r="F283" s="40">
        <v>0</v>
      </c>
      <c r="G283" s="40">
        <v>3.5</v>
      </c>
      <c r="H283" s="41">
        <v>2.6</v>
      </c>
      <c r="I283" s="41">
        <v>2.6</v>
      </c>
      <c r="J283" s="41">
        <v>43</v>
      </c>
      <c r="K283" s="41">
        <v>13</v>
      </c>
      <c r="L283" s="51">
        <f t="shared" si="9"/>
        <v>30</v>
      </c>
      <c r="M283" s="21" t="s">
        <v>1430</v>
      </c>
      <c r="N283" s="40" t="s">
        <v>1434</v>
      </c>
      <c r="O283" s="40"/>
    </row>
    <row r="284" s="24" customFormat="1" ht="25.9" customHeight="1" spans="1:15">
      <c r="A284" s="40">
        <v>273</v>
      </c>
      <c r="B284" s="40" t="s">
        <v>54</v>
      </c>
      <c r="C284" s="40" t="s">
        <v>17</v>
      </c>
      <c r="D284" s="40" t="s">
        <v>1435</v>
      </c>
      <c r="E284" s="40" t="s">
        <v>1436</v>
      </c>
      <c r="F284" s="40">
        <v>0</v>
      </c>
      <c r="G284" s="40">
        <v>1.9</v>
      </c>
      <c r="H284" s="41">
        <v>1.6</v>
      </c>
      <c r="I284" s="41">
        <v>1.6</v>
      </c>
      <c r="J284" s="41">
        <v>33</v>
      </c>
      <c r="K284" s="41">
        <v>8</v>
      </c>
      <c r="L284" s="51">
        <f t="shared" si="9"/>
        <v>25</v>
      </c>
      <c r="M284" s="21" t="s">
        <v>1437</v>
      </c>
      <c r="N284" s="40" t="s">
        <v>1438</v>
      </c>
      <c r="O284" s="40"/>
    </row>
    <row r="285" s="24" customFormat="1" ht="25.9" customHeight="1" spans="1:15">
      <c r="A285" s="40">
        <v>274</v>
      </c>
      <c r="B285" s="40" t="s">
        <v>54</v>
      </c>
      <c r="C285" s="40" t="s">
        <v>17</v>
      </c>
      <c r="D285" s="40" t="s">
        <v>1439</v>
      </c>
      <c r="E285" s="40" t="s">
        <v>1440</v>
      </c>
      <c r="F285" s="40">
        <v>0</v>
      </c>
      <c r="G285" s="40">
        <v>0.7</v>
      </c>
      <c r="H285" s="41">
        <v>0.7</v>
      </c>
      <c r="I285" s="41">
        <v>0.7</v>
      </c>
      <c r="J285" s="41">
        <v>11</v>
      </c>
      <c r="K285" s="41">
        <v>3.5</v>
      </c>
      <c r="L285" s="51">
        <f t="shared" si="9"/>
        <v>7.5</v>
      </c>
      <c r="M285" s="21" t="s">
        <v>1441</v>
      </c>
      <c r="N285" s="40" t="s">
        <v>1442</v>
      </c>
      <c r="O285" s="40"/>
    </row>
    <row r="286" s="24" customFormat="1" ht="25.9" customHeight="1" spans="1:15">
      <c r="A286" s="40">
        <v>275</v>
      </c>
      <c r="B286" s="40" t="s">
        <v>54</v>
      </c>
      <c r="C286" s="40" t="s">
        <v>17</v>
      </c>
      <c r="D286" s="40" t="s">
        <v>1443</v>
      </c>
      <c r="E286" s="40" t="s">
        <v>1444</v>
      </c>
      <c r="F286" s="40">
        <v>2.2</v>
      </c>
      <c r="G286" s="40">
        <v>4.1</v>
      </c>
      <c r="H286" s="41">
        <v>1.2</v>
      </c>
      <c r="I286" s="41">
        <v>1.2</v>
      </c>
      <c r="J286" s="41">
        <v>21</v>
      </c>
      <c r="K286" s="41">
        <v>6</v>
      </c>
      <c r="L286" s="51">
        <f t="shared" si="9"/>
        <v>15</v>
      </c>
      <c r="M286" s="21" t="s">
        <v>1392</v>
      </c>
      <c r="N286" s="40" t="s">
        <v>1445</v>
      </c>
      <c r="O286" s="40"/>
    </row>
    <row r="287" s="24" customFormat="1" ht="25.9" customHeight="1" spans="1:15">
      <c r="A287" s="40">
        <v>276</v>
      </c>
      <c r="B287" s="40" t="s">
        <v>54</v>
      </c>
      <c r="C287" s="40" t="s">
        <v>17</v>
      </c>
      <c r="D287" s="40" t="s">
        <v>1446</v>
      </c>
      <c r="E287" s="40" t="s">
        <v>1447</v>
      </c>
      <c r="F287" s="40">
        <v>0</v>
      </c>
      <c r="G287" s="40">
        <v>0.7</v>
      </c>
      <c r="H287" s="41">
        <v>0.7</v>
      </c>
      <c r="I287" s="41">
        <v>0.7</v>
      </c>
      <c r="J287" s="41">
        <v>12</v>
      </c>
      <c r="K287" s="41">
        <v>3.5</v>
      </c>
      <c r="L287" s="51">
        <f t="shared" si="9"/>
        <v>8.5</v>
      </c>
      <c r="M287" s="21" t="s">
        <v>1392</v>
      </c>
      <c r="N287" s="40" t="s">
        <v>1448</v>
      </c>
      <c r="O287" s="40"/>
    </row>
    <row r="288" s="24" customFormat="1" ht="25.9" customHeight="1" spans="1:15">
      <c r="A288" s="40">
        <v>277</v>
      </c>
      <c r="B288" s="40" t="s">
        <v>54</v>
      </c>
      <c r="C288" s="40" t="s">
        <v>17</v>
      </c>
      <c r="D288" s="40" t="s">
        <v>1449</v>
      </c>
      <c r="E288" s="40" t="s">
        <v>1450</v>
      </c>
      <c r="F288" s="40">
        <v>0</v>
      </c>
      <c r="G288" s="40">
        <v>6.6</v>
      </c>
      <c r="H288" s="41">
        <v>4.9</v>
      </c>
      <c r="I288" s="41">
        <v>4.9</v>
      </c>
      <c r="J288" s="41">
        <v>49</v>
      </c>
      <c r="K288" s="41">
        <v>24.5</v>
      </c>
      <c r="L288" s="51">
        <f t="shared" si="9"/>
        <v>24.5</v>
      </c>
      <c r="M288" s="21" t="s">
        <v>1451</v>
      </c>
      <c r="N288" s="40" t="s">
        <v>1452</v>
      </c>
      <c r="O288" s="40"/>
    </row>
    <row r="289" s="24" customFormat="1" ht="25.9" customHeight="1" spans="1:15">
      <c r="A289" s="40">
        <v>278</v>
      </c>
      <c r="B289" s="40" t="s">
        <v>54</v>
      </c>
      <c r="C289" s="40" t="s">
        <v>17</v>
      </c>
      <c r="D289" s="40" t="s">
        <v>1453</v>
      </c>
      <c r="E289" s="40" t="s">
        <v>1454</v>
      </c>
      <c r="F289" s="40">
        <v>8.9</v>
      </c>
      <c r="G289" s="40">
        <v>25.2</v>
      </c>
      <c r="H289" s="41">
        <v>10.4</v>
      </c>
      <c r="I289" s="41">
        <v>10.4</v>
      </c>
      <c r="J289" s="41">
        <v>139</v>
      </c>
      <c r="K289" s="41">
        <v>52</v>
      </c>
      <c r="L289" s="51">
        <f t="shared" si="9"/>
        <v>87</v>
      </c>
      <c r="M289" s="21" t="s">
        <v>1455</v>
      </c>
      <c r="N289" s="40" t="s">
        <v>1456</v>
      </c>
      <c r="O289" s="40"/>
    </row>
    <row r="290" s="24" customFormat="1" ht="25.9" customHeight="1" spans="1:15">
      <c r="A290" s="40">
        <v>279</v>
      </c>
      <c r="B290" s="40" t="s">
        <v>54</v>
      </c>
      <c r="C290" s="40" t="s">
        <v>17</v>
      </c>
      <c r="D290" s="40" t="s">
        <v>1457</v>
      </c>
      <c r="E290" s="40" t="s">
        <v>1458</v>
      </c>
      <c r="F290" s="40">
        <v>1.5</v>
      </c>
      <c r="G290" s="40">
        <v>2.1</v>
      </c>
      <c r="H290" s="41">
        <v>0.6</v>
      </c>
      <c r="I290" s="41">
        <v>0.6</v>
      </c>
      <c r="J290" s="41">
        <v>11</v>
      </c>
      <c r="K290" s="41">
        <v>3</v>
      </c>
      <c r="L290" s="51">
        <f t="shared" si="9"/>
        <v>8</v>
      </c>
      <c r="M290" s="21" t="s">
        <v>1366</v>
      </c>
      <c r="N290" s="40" t="s">
        <v>1459</v>
      </c>
      <c r="O290" s="40"/>
    </row>
    <row r="291" s="24" customFormat="1" ht="25.9" customHeight="1" spans="1:15">
      <c r="A291" s="40">
        <v>280</v>
      </c>
      <c r="B291" s="40" t="s">
        <v>54</v>
      </c>
      <c r="C291" s="40" t="s">
        <v>17</v>
      </c>
      <c r="D291" s="40" t="s">
        <v>1460</v>
      </c>
      <c r="E291" s="40" t="s">
        <v>1461</v>
      </c>
      <c r="F291" s="40">
        <v>0.1</v>
      </c>
      <c r="G291" s="40">
        <v>1</v>
      </c>
      <c r="H291" s="41">
        <v>0.9</v>
      </c>
      <c r="I291" s="41">
        <v>0.9</v>
      </c>
      <c r="J291" s="41">
        <v>8</v>
      </c>
      <c r="K291" s="41">
        <v>4.5</v>
      </c>
      <c r="L291" s="51">
        <f t="shared" si="9"/>
        <v>3.5</v>
      </c>
      <c r="M291" s="21" t="s">
        <v>1340</v>
      </c>
      <c r="N291" s="40" t="s">
        <v>1462</v>
      </c>
      <c r="O291" s="40"/>
    </row>
    <row r="292" s="24" customFormat="1" ht="25.9" customHeight="1" spans="1:15">
      <c r="A292" s="40">
        <v>281</v>
      </c>
      <c r="B292" s="40" t="s">
        <v>54</v>
      </c>
      <c r="C292" s="40" t="s">
        <v>17</v>
      </c>
      <c r="D292" s="40" t="s">
        <v>1463</v>
      </c>
      <c r="E292" s="40" t="s">
        <v>1464</v>
      </c>
      <c r="F292" s="40">
        <v>0.7</v>
      </c>
      <c r="G292" s="40">
        <v>1.6</v>
      </c>
      <c r="H292" s="41">
        <v>0.9</v>
      </c>
      <c r="I292" s="41">
        <v>0.9</v>
      </c>
      <c r="J292" s="41">
        <v>21</v>
      </c>
      <c r="K292" s="41">
        <v>4.5</v>
      </c>
      <c r="L292" s="51">
        <f t="shared" si="9"/>
        <v>16.5</v>
      </c>
      <c r="M292" s="21" t="s">
        <v>1441</v>
      </c>
      <c r="N292" s="40" t="s">
        <v>1465</v>
      </c>
      <c r="O292" s="40"/>
    </row>
    <row r="293" s="24" customFormat="1" ht="25.9" customHeight="1" spans="1:15">
      <c r="A293" s="40">
        <v>282</v>
      </c>
      <c r="B293" s="40" t="s">
        <v>54</v>
      </c>
      <c r="C293" s="40" t="s">
        <v>17</v>
      </c>
      <c r="D293" s="40" t="s">
        <v>1466</v>
      </c>
      <c r="E293" s="40" t="s">
        <v>1467</v>
      </c>
      <c r="F293" s="40">
        <v>0.6</v>
      </c>
      <c r="G293" s="40">
        <v>1.2</v>
      </c>
      <c r="H293" s="41">
        <v>0.6</v>
      </c>
      <c r="I293" s="41">
        <v>0.6</v>
      </c>
      <c r="J293" s="41">
        <v>8</v>
      </c>
      <c r="K293" s="41">
        <v>3</v>
      </c>
      <c r="L293" s="51">
        <f t="shared" si="9"/>
        <v>5</v>
      </c>
      <c r="M293" s="21" t="s">
        <v>1437</v>
      </c>
      <c r="N293" s="40" t="s">
        <v>1468</v>
      </c>
      <c r="O293" s="40"/>
    </row>
    <row r="294" s="24" customFormat="1" ht="25.9" customHeight="1" spans="1:15">
      <c r="A294" s="40">
        <v>283</v>
      </c>
      <c r="B294" s="40" t="s">
        <v>54</v>
      </c>
      <c r="C294" s="40" t="s">
        <v>17</v>
      </c>
      <c r="D294" s="40" t="s">
        <v>1469</v>
      </c>
      <c r="E294" s="40" t="s">
        <v>1470</v>
      </c>
      <c r="F294" s="40">
        <v>0.7</v>
      </c>
      <c r="G294" s="40">
        <v>1.3</v>
      </c>
      <c r="H294" s="41">
        <v>0.6</v>
      </c>
      <c r="I294" s="41">
        <v>0.6</v>
      </c>
      <c r="J294" s="41">
        <v>11</v>
      </c>
      <c r="K294" s="41">
        <v>3</v>
      </c>
      <c r="L294" s="51">
        <f t="shared" si="9"/>
        <v>8</v>
      </c>
      <c r="M294" s="21" t="s">
        <v>1373</v>
      </c>
      <c r="N294" s="40" t="s">
        <v>1471</v>
      </c>
      <c r="O294" s="40"/>
    </row>
    <row r="295" s="24" customFormat="1" ht="25.9" customHeight="1" spans="1:15">
      <c r="A295" s="40">
        <v>284</v>
      </c>
      <c r="B295" s="40" t="s">
        <v>54</v>
      </c>
      <c r="C295" s="40" t="s">
        <v>17</v>
      </c>
      <c r="D295" s="40" t="s">
        <v>1472</v>
      </c>
      <c r="E295" s="40" t="s">
        <v>1473</v>
      </c>
      <c r="F295" s="40">
        <v>0</v>
      </c>
      <c r="G295" s="40">
        <v>6.9</v>
      </c>
      <c r="H295" s="41">
        <v>5.9</v>
      </c>
      <c r="I295" s="41">
        <v>5.9</v>
      </c>
      <c r="J295" s="41">
        <v>50</v>
      </c>
      <c r="K295" s="41">
        <v>29.5</v>
      </c>
      <c r="L295" s="51">
        <f t="shared" si="9"/>
        <v>20.5</v>
      </c>
      <c r="M295" s="21" t="s">
        <v>1407</v>
      </c>
      <c r="N295" s="40" t="s">
        <v>1474</v>
      </c>
      <c r="O295" s="40"/>
    </row>
    <row r="296" s="24" customFormat="1" ht="25.9" customHeight="1" spans="1:15">
      <c r="A296" s="40">
        <v>285</v>
      </c>
      <c r="B296" s="40" t="s">
        <v>54</v>
      </c>
      <c r="C296" s="40" t="s">
        <v>17</v>
      </c>
      <c r="D296" s="40" t="s">
        <v>1475</v>
      </c>
      <c r="E296" s="40" t="s">
        <v>1476</v>
      </c>
      <c r="F296" s="40">
        <v>0</v>
      </c>
      <c r="G296" s="40">
        <v>2.4</v>
      </c>
      <c r="H296" s="41">
        <v>1.5</v>
      </c>
      <c r="I296" s="41">
        <v>1.5</v>
      </c>
      <c r="J296" s="41">
        <v>24</v>
      </c>
      <c r="K296" s="41">
        <v>7.5</v>
      </c>
      <c r="L296" s="51">
        <f t="shared" si="9"/>
        <v>16.5</v>
      </c>
      <c r="M296" s="21" t="s">
        <v>1451</v>
      </c>
      <c r="N296" s="40" t="s">
        <v>1477</v>
      </c>
      <c r="O296" s="40"/>
    </row>
    <row r="297" s="23" customFormat="1" ht="25.9" customHeight="1" spans="1:15">
      <c r="A297" s="32" t="s">
        <v>1478</v>
      </c>
      <c r="B297" s="53" t="s">
        <v>24</v>
      </c>
      <c r="C297" s="54"/>
      <c r="D297" s="32">
        <v>44</v>
      </c>
      <c r="E297" s="32"/>
      <c r="F297" s="32"/>
      <c r="G297" s="32"/>
      <c r="H297" s="42">
        <f>SUM(H298:H341)</f>
        <v>82.55</v>
      </c>
      <c r="I297" s="42">
        <f>SUM(I298:I341)</f>
        <v>82.55</v>
      </c>
      <c r="J297" s="42">
        <f>SUM(J298:J341)</f>
        <v>1286</v>
      </c>
      <c r="K297" s="42">
        <f>412.7</f>
        <v>412.7</v>
      </c>
      <c r="L297" s="42">
        <f>SUM(L298:L341)</f>
        <v>873.25</v>
      </c>
      <c r="M297" s="47"/>
      <c r="N297" s="32"/>
      <c r="O297" s="32"/>
    </row>
    <row r="298" s="24" customFormat="1" ht="25.9" customHeight="1" spans="1:15">
      <c r="A298" s="40">
        <v>286</v>
      </c>
      <c r="B298" s="40" t="s">
        <v>54</v>
      </c>
      <c r="C298" s="40" t="s">
        <v>24</v>
      </c>
      <c r="D298" s="40" t="s">
        <v>1479</v>
      </c>
      <c r="E298" s="40" t="s">
        <v>1480</v>
      </c>
      <c r="F298" s="40">
        <v>0</v>
      </c>
      <c r="G298" s="40">
        <v>3</v>
      </c>
      <c r="H298" s="41">
        <v>3</v>
      </c>
      <c r="I298" s="41">
        <v>3</v>
      </c>
      <c r="J298" s="41">
        <v>45</v>
      </c>
      <c r="K298" s="41">
        <v>15</v>
      </c>
      <c r="L298" s="51">
        <f t="shared" ref="L298:L341" si="10">J298-K298</f>
        <v>30</v>
      </c>
      <c r="M298" s="21" t="s">
        <v>1481</v>
      </c>
      <c r="N298" s="40" t="s">
        <v>1482</v>
      </c>
      <c r="O298" s="40"/>
    </row>
    <row r="299" s="24" customFormat="1" ht="25.9" customHeight="1" spans="1:15">
      <c r="A299" s="40">
        <v>287</v>
      </c>
      <c r="B299" s="40" t="s">
        <v>54</v>
      </c>
      <c r="C299" s="40" t="s">
        <v>24</v>
      </c>
      <c r="D299" s="40" t="s">
        <v>1483</v>
      </c>
      <c r="E299" s="40" t="s">
        <v>1484</v>
      </c>
      <c r="F299" s="40">
        <v>0</v>
      </c>
      <c r="G299" s="40">
        <v>2.1</v>
      </c>
      <c r="H299" s="41">
        <v>2.1</v>
      </c>
      <c r="I299" s="41">
        <v>2.1</v>
      </c>
      <c r="J299" s="41">
        <v>32</v>
      </c>
      <c r="K299" s="41">
        <v>10.5</v>
      </c>
      <c r="L299" s="51">
        <f t="shared" si="10"/>
        <v>21.5</v>
      </c>
      <c r="M299" s="21" t="s">
        <v>1485</v>
      </c>
      <c r="N299" s="40" t="s">
        <v>1486</v>
      </c>
      <c r="O299" s="40"/>
    </row>
    <row r="300" s="24" customFormat="1" ht="25.9" customHeight="1" spans="1:15">
      <c r="A300" s="40">
        <v>288</v>
      </c>
      <c r="B300" s="40" t="s">
        <v>54</v>
      </c>
      <c r="C300" s="40" t="s">
        <v>24</v>
      </c>
      <c r="D300" s="40" t="s">
        <v>1487</v>
      </c>
      <c r="E300" s="40" t="s">
        <v>1488</v>
      </c>
      <c r="F300" s="40">
        <v>3</v>
      </c>
      <c r="G300" s="40">
        <v>4.4</v>
      </c>
      <c r="H300" s="41">
        <v>1.4</v>
      </c>
      <c r="I300" s="41">
        <v>1.4</v>
      </c>
      <c r="J300" s="41">
        <v>22</v>
      </c>
      <c r="K300" s="41">
        <v>7</v>
      </c>
      <c r="L300" s="51">
        <f t="shared" si="10"/>
        <v>15</v>
      </c>
      <c r="M300" s="21" t="s">
        <v>1485</v>
      </c>
      <c r="N300" s="40" t="s">
        <v>1489</v>
      </c>
      <c r="O300" s="40"/>
    </row>
    <row r="301" s="24" customFormat="1" ht="25.9" customHeight="1" spans="1:15">
      <c r="A301" s="40">
        <v>289</v>
      </c>
      <c r="B301" s="40" t="s">
        <v>54</v>
      </c>
      <c r="C301" s="40" t="s">
        <v>24</v>
      </c>
      <c r="D301" s="40" t="s">
        <v>1490</v>
      </c>
      <c r="E301" s="40" t="s">
        <v>1491</v>
      </c>
      <c r="F301" s="40">
        <v>0.4</v>
      </c>
      <c r="G301" s="40">
        <v>2.8</v>
      </c>
      <c r="H301" s="41">
        <v>2.4</v>
      </c>
      <c r="I301" s="41">
        <v>2.4</v>
      </c>
      <c r="J301" s="41">
        <v>36</v>
      </c>
      <c r="K301" s="41">
        <v>12</v>
      </c>
      <c r="L301" s="51">
        <f t="shared" si="10"/>
        <v>24</v>
      </c>
      <c r="M301" s="21" t="s">
        <v>1485</v>
      </c>
      <c r="N301" s="40" t="s">
        <v>1492</v>
      </c>
      <c r="O301" s="40"/>
    </row>
    <row r="302" s="24" customFormat="1" ht="25.9" customHeight="1" spans="1:15">
      <c r="A302" s="40">
        <v>290</v>
      </c>
      <c r="B302" s="40" t="s">
        <v>54</v>
      </c>
      <c r="C302" s="40" t="s">
        <v>24</v>
      </c>
      <c r="D302" s="40" t="s">
        <v>1493</v>
      </c>
      <c r="E302" s="40" t="s">
        <v>1494</v>
      </c>
      <c r="F302" s="40">
        <v>0.2</v>
      </c>
      <c r="G302" s="40">
        <v>0.8</v>
      </c>
      <c r="H302" s="41">
        <v>0.6</v>
      </c>
      <c r="I302" s="41">
        <v>0.6</v>
      </c>
      <c r="J302" s="41">
        <v>10</v>
      </c>
      <c r="K302" s="41">
        <v>3</v>
      </c>
      <c r="L302" s="51">
        <f t="shared" si="10"/>
        <v>7</v>
      </c>
      <c r="M302" s="21" t="s">
        <v>1485</v>
      </c>
      <c r="N302" s="40" t="s">
        <v>1495</v>
      </c>
      <c r="O302" s="40"/>
    </row>
    <row r="303" s="24" customFormat="1" ht="25.9" customHeight="1" spans="1:15">
      <c r="A303" s="40">
        <v>291</v>
      </c>
      <c r="B303" s="40" t="s">
        <v>54</v>
      </c>
      <c r="C303" s="40" t="s">
        <v>24</v>
      </c>
      <c r="D303" s="40" t="s">
        <v>1496</v>
      </c>
      <c r="E303" s="40" t="s">
        <v>1497</v>
      </c>
      <c r="F303" s="40">
        <v>2.9</v>
      </c>
      <c r="G303" s="40">
        <v>4.5</v>
      </c>
      <c r="H303" s="41">
        <v>1.6</v>
      </c>
      <c r="I303" s="41">
        <v>1.6</v>
      </c>
      <c r="J303" s="41">
        <v>25</v>
      </c>
      <c r="K303" s="41">
        <v>8</v>
      </c>
      <c r="L303" s="51">
        <f t="shared" si="10"/>
        <v>17</v>
      </c>
      <c r="M303" s="21" t="s">
        <v>1485</v>
      </c>
      <c r="N303" s="40" t="s">
        <v>1498</v>
      </c>
      <c r="O303" s="40"/>
    </row>
    <row r="304" s="24" customFormat="1" ht="25.9" customHeight="1" spans="1:15">
      <c r="A304" s="40">
        <v>292</v>
      </c>
      <c r="B304" s="40" t="s">
        <v>54</v>
      </c>
      <c r="C304" s="40" t="s">
        <v>24</v>
      </c>
      <c r="D304" s="40" t="s">
        <v>1499</v>
      </c>
      <c r="E304" s="40" t="s">
        <v>1500</v>
      </c>
      <c r="F304" s="40">
        <v>0.6</v>
      </c>
      <c r="G304" s="40">
        <v>1.4</v>
      </c>
      <c r="H304" s="41">
        <v>0.8</v>
      </c>
      <c r="I304" s="41">
        <v>0.8</v>
      </c>
      <c r="J304" s="41">
        <v>13</v>
      </c>
      <c r="K304" s="41">
        <v>4</v>
      </c>
      <c r="L304" s="51">
        <f t="shared" si="10"/>
        <v>9</v>
      </c>
      <c r="M304" s="21" t="s">
        <v>1485</v>
      </c>
      <c r="N304" s="40" t="s">
        <v>1501</v>
      </c>
      <c r="O304" s="40"/>
    </row>
    <row r="305" s="24" customFormat="1" ht="25.9" customHeight="1" spans="1:15">
      <c r="A305" s="40">
        <v>293</v>
      </c>
      <c r="B305" s="40" t="s">
        <v>54</v>
      </c>
      <c r="C305" s="40" t="s">
        <v>24</v>
      </c>
      <c r="D305" s="40" t="s">
        <v>1502</v>
      </c>
      <c r="E305" s="40" t="s">
        <v>1503</v>
      </c>
      <c r="F305" s="40">
        <v>0</v>
      </c>
      <c r="G305" s="40">
        <v>2.1</v>
      </c>
      <c r="H305" s="41">
        <v>2.1</v>
      </c>
      <c r="I305" s="41">
        <v>2.1</v>
      </c>
      <c r="J305" s="41">
        <v>33</v>
      </c>
      <c r="K305" s="41">
        <v>10.5</v>
      </c>
      <c r="L305" s="51">
        <f t="shared" si="10"/>
        <v>22.5</v>
      </c>
      <c r="M305" s="21" t="s">
        <v>1485</v>
      </c>
      <c r="N305" s="40" t="s">
        <v>1504</v>
      </c>
      <c r="O305" s="40"/>
    </row>
    <row r="306" s="24" customFormat="1" ht="25.9" customHeight="1" spans="1:15">
      <c r="A306" s="40">
        <v>294</v>
      </c>
      <c r="B306" s="40" t="s">
        <v>54</v>
      </c>
      <c r="C306" s="40" t="s">
        <v>24</v>
      </c>
      <c r="D306" s="40" t="s">
        <v>1505</v>
      </c>
      <c r="E306" s="40" t="s">
        <v>1506</v>
      </c>
      <c r="F306" s="40">
        <v>0</v>
      </c>
      <c r="G306" s="40">
        <v>0.1</v>
      </c>
      <c r="H306" s="41">
        <v>0.1</v>
      </c>
      <c r="I306" s="41">
        <v>0.1</v>
      </c>
      <c r="J306" s="41">
        <v>2</v>
      </c>
      <c r="K306" s="41">
        <v>0.5</v>
      </c>
      <c r="L306" s="51">
        <f t="shared" si="10"/>
        <v>1.5</v>
      </c>
      <c r="M306" s="21" t="s">
        <v>1485</v>
      </c>
      <c r="N306" s="40" t="s">
        <v>1507</v>
      </c>
      <c r="O306" s="40"/>
    </row>
    <row r="307" s="24" customFormat="1" ht="25.9" customHeight="1" spans="1:15">
      <c r="A307" s="40">
        <v>295</v>
      </c>
      <c r="B307" s="40" t="s">
        <v>54</v>
      </c>
      <c r="C307" s="40" t="s">
        <v>24</v>
      </c>
      <c r="D307" s="40" t="s">
        <v>1508</v>
      </c>
      <c r="E307" s="40" t="s">
        <v>1509</v>
      </c>
      <c r="F307" s="40">
        <v>0</v>
      </c>
      <c r="G307" s="40">
        <v>2.1</v>
      </c>
      <c r="H307" s="41">
        <v>2.1</v>
      </c>
      <c r="I307" s="41">
        <v>2.1</v>
      </c>
      <c r="J307" s="41">
        <v>33</v>
      </c>
      <c r="K307" s="41">
        <v>10.5</v>
      </c>
      <c r="L307" s="51">
        <f t="shared" si="10"/>
        <v>22.5</v>
      </c>
      <c r="M307" s="21" t="s">
        <v>1485</v>
      </c>
      <c r="N307" s="40" t="s">
        <v>1486</v>
      </c>
      <c r="O307" s="40"/>
    </row>
    <row r="308" s="24" customFormat="1" ht="25.9" customHeight="1" spans="1:15">
      <c r="A308" s="40">
        <v>296</v>
      </c>
      <c r="B308" s="40" t="s">
        <v>54</v>
      </c>
      <c r="C308" s="40" t="s">
        <v>24</v>
      </c>
      <c r="D308" s="40" t="s">
        <v>1510</v>
      </c>
      <c r="E308" s="40" t="s">
        <v>1511</v>
      </c>
      <c r="F308" s="40">
        <v>0.2</v>
      </c>
      <c r="G308" s="40">
        <v>2.8</v>
      </c>
      <c r="H308" s="41">
        <v>2.6</v>
      </c>
      <c r="I308" s="41">
        <v>2.6</v>
      </c>
      <c r="J308" s="41">
        <v>40</v>
      </c>
      <c r="K308" s="41">
        <v>13</v>
      </c>
      <c r="L308" s="51">
        <f t="shared" si="10"/>
        <v>27</v>
      </c>
      <c r="M308" s="21" t="s">
        <v>1485</v>
      </c>
      <c r="N308" s="40" t="s">
        <v>1512</v>
      </c>
      <c r="O308" s="40"/>
    </row>
    <row r="309" s="24" customFormat="1" ht="25.9" customHeight="1" spans="1:15">
      <c r="A309" s="40">
        <v>297</v>
      </c>
      <c r="B309" s="40" t="s">
        <v>54</v>
      </c>
      <c r="C309" s="40" t="s">
        <v>24</v>
      </c>
      <c r="D309" s="40" t="s">
        <v>1513</v>
      </c>
      <c r="E309" s="40" t="s">
        <v>1514</v>
      </c>
      <c r="F309" s="40">
        <v>0</v>
      </c>
      <c r="G309" s="40">
        <v>1.6</v>
      </c>
      <c r="H309" s="41">
        <v>1.6</v>
      </c>
      <c r="I309" s="41">
        <v>1.6</v>
      </c>
      <c r="J309" s="41">
        <v>25</v>
      </c>
      <c r="K309" s="41">
        <v>8</v>
      </c>
      <c r="L309" s="51">
        <f t="shared" si="10"/>
        <v>17</v>
      </c>
      <c r="M309" s="21" t="s">
        <v>1485</v>
      </c>
      <c r="N309" s="40" t="s">
        <v>1515</v>
      </c>
      <c r="O309" s="40"/>
    </row>
    <row r="310" s="24" customFormat="1" ht="25.9" customHeight="1" spans="1:15">
      <c r="A310" s="40">
        <v>298</v>
      </c>
      <c r="B310" s="40" t="s">
        <v>54</v>
      </c>
      <c r="C310" s="40" t="s">
        <v>24</v>
      </c>
      <c r="D310" s="40" t="s">
        <v>1516</v>
      </c>
      <c r="E310" s="40" t="s">
        <v>1517</v>
      </c>
      <c r="F310" s="40">
        <v>0</v>
      </c>
      <c r="G310" s="40">
        <v>1.8</v>
      </c>
      <c r="H310" s="41">
        <v>1.8</v>
      </c>
      <c r="I310" s="41">
        <v>1.8</v>
      </c>
      <c r="J310" s="41">
        <v>28</v>
      </c>
      <c r="K310" s="41">
        <v>9</v>
      </c>
      <c r="L310" s="51">
        <f t="shared" si="10"/>
        <v>19</v>
      </c>
      <c r="M310" s="21" t="s">
        <v>1485</v>
      </c>
      <c r="N310" s="40" t="s">
        <v>1518</v>
      </c>
      <c r="O310" s="40"/>
    </row>
    <row r="311" s="24" customFormat="1" ht="25.9" customHeight="1" spans="1:15">
      <c r="A311" s="40">
        <v>299</v>
      </c>
      <c r="B311" s="40" t="s">
        <v>54</v>
      </c>
      <c r="C311" s="40" t="s">
        <v>24</v>
      </c>
      <c r="D311" s="40" t="s">
        <v>1519</v>
      </c>
      <c r="E311" s="40" t="s">
        <v>1520</v>
      </c>
      <c r="F311" s="40">
        <v>0</v>
      </c>
      <c r="G311" s="40">
        <v>0.5</v>
      </c>
      <c r="H311" s="41">
        <v>0.5</v>
      </c>
      <c r="I311" s="41">
        <v>0.5</v>
      </c>
      <c r="J311" s="41">
        <v>8</v>
      </c>
      <c r="K311" s="41">
        <v>2.5</v>
      </c>
      <c r="L311" s="51">
        <f t="shared" si="10"/>
        <v>5.5</v>
      </c>
      <c r="M311" s="21" t="s">
        <v>1485</v>
      </c>
      <c r="N311" s="40" t="s">
        <v>1521</v>
      </c>
      <c r="O311" s="40"/>
    </row>
    <row r="312" s="24" customFormat="1" ht="25.9" customHeight="1" spans="1:15">
      <c r="A312" s="40">
        <v>300</v>
      </c>
      <c r="B312" s="40" t="s">
        <v>54</v>
      </c>
      <c r="C312" s="40" t="s">
        <v>24</v>
      </c>
      <c r="D312" s="40" t="s">
        <v>1522</v>
      </c>
      <c r="E312" s="40" t="s">
        <v>1523</v>
      </c>
      <c r="F312" s="40">
        <v>0.8</v>
      </c>
      <c r="G312" s="40">
        <v>1.3</v>
      </c>
      <c r="H312" s="41">
        <v>0.5</v>
      </c>
      <c r="I312" s="41">
        <v>0.5</v>
      </c>
      <c r="J312" s="41">
        <v>8</v>
      </c>
      <c r="K312" s="41">
        <v>2.5</v>
      </c>
      <c r="L312" s="51">
        <f t="shared" si="10"/>
        <v>5.5</v>
      </c>
      <c r="M312" s="21" t="s">
        <v>1485</v>
      </c>
      <c r="N312" s="40" t="s">
        <v>1521</v>
      </c>
      <c r="O312" s="40"/>
    </row>
    <row r="313" s="24" customFormat="1" ht="25.9" customHeight="1" spans="1:15">
      <c r="A313" s="40">
        <v>301</v>
      </c>
      <c r="B313" s="40" t="s">
        <v>54</v>
      </c>
      <c r="C313" s="40" t="s">
        <v>24</v>
      </c>
      <c r="D313" s="40" t="s">
        <v>1524</v>
      </c>
      <c r="E313" s="40" t="s">
        <v>1525</v>
      </c>
      <c r="F313" s="40">
        <v>0</v>
      </c>
      <c r="G313" s="40">
        <v>1.7</v>
      </c>
      <c r="H313" s="41">
        <v>1.7</v>
      </c>
      <c r="I313" s="41">
        <v>1.7</v>
      </c>
      <c r="J313" s="41">
        <v>26</v>
      </c>
      <c r="K313" s="41">
        <v>8.5</v>
      </c>
      <c r="L313" s="51">
        <f t="shared" si="10"/>
        <v>17.5</v>
      </c>
      <c r="M313" s="21" t="s">
        <v>1481</v>
      </c>
      <c r="N313" s="40" t="s">
        <v>1526</v>
      </c>
      <c r="O313" s="40"/>
    </row>
    <row r="314" s="24" customFormat="1" ht="25.9" customHeight="1" spans="1:15">
      <c r="A314" s="40">
        <v>302</v>
      </c>
      <c r="B314" s="40" t="s">
        <v>54</v>
      </c>
      <c r="C314" s="40" t="s">
        <v>24</v>
      </c>
      <c r="D314" s="40" t="s">
        <v>1527</v>
      </c>
      <c r="E314" s="40" t="s">
        <v>1528</v>
      </c>
      <c r="F314" s="40">
        <v>0</v>
      </c>
      <c r="G314" s="40">
        <v>1.7</v>
      </c>
      <c r="H314" s="41">
        <v>1.7</v>
      </c>
      <c r="I314" s="41">
        <v>1.7</v>
      </c>
      <c r="J314" s="41">
        <v>26</v>
      </c>
      <c r="K314" s="41">
        <v>8.5</v>
      </c>
      <c r="L314" s="51">
        <f t="shared" si="10"/>
        <v>17.5</v>
      </c>
      <c r="M314" s="21" t="s">
        <v>1481</v>
      </c>
      <c r="N314" s="40" t="s">
        <v>1529</v>
      </c>
      <c r="O314" s="40"/>
    </row>
    <row r="315" s="24" customFormat="1" ht="25.9" customHeight="1" spans="1:15">
      <c r="A315" s="40">
        <v>303</v>
      </c>
      <c r="B315" s="40" t="s">
        <v>54</v>
      </c>
      <c r="C315" s="40" t="s">
        <v>24</v>
      </c>
      <c r="D315" s="40" t="s">
        <v>1530</v>
      </c>
      <c r="E315" s="40" t="s">
        <v>1531</v>
      </c>
      <c r="F315" s="40">
        <v>0</v>
      </c>
      <c r="G315" s="40">
        <v>4.1</v>
      </c>
      <c r="H315" s="41">
        <v>4.1</v>
      </c>
      <c r="I315" s="41">
        <v>4.1</v>
      </c>
      <c r="J315" s="41">
        <v>63</v>
      </c>
      <c r="K315" s="41">
        <v>20.5</v>
      </c>
      <c r="L315" s="51">
        <f t="shared" si="10"/>
        <v>42.5</v>
      </c>
      <c r="M315" s="21" t="s">
        <v>1485</v>
      </c>
      <c r="N315" s="40" t="s">
        <v>1532</v>
      </c>
      <c r="O315" s="40"/>
    </row>
    <row r="316" s="24" customFormat="1" ht="25.9" customHeight="1" spans="1:15">
      <c r="A316" s="40">
        <v>304</v>
      </c>
      <c r="B316" s="40" t="s">
        <v>54</v>
      </c>
      <c r="C316" s="40" t="s">
        <v>24</v>
      </c>
      <c r="D316" s="40" t="s">
        <v>1533</v>
      </c>
      <c r="E316" s="40" t="s">
        <v>1534</v>
      </c>
      <c r="F316" s="40">
        <v>1</v>
      </c>
      <c r="G316" s="40">
        <v>2.2</v>
      </c>
      <c r="H316" s="41">
        <v>1.2</v>
      </c>
      <c r="I316" s="41">
        <v>1.2</v>
      </c>
      <c r="J316" s="41">
        <v>19</v>
      </c>
      <c r="K316" s="41">
        <v>6</v>
      </c>
      <c r="L316" s="51">
        <f t="shared" si="10"/>
        <v>13</v>
      </c>
      <c r="M316" s="21" t="s">
        <v>1485</v>
      </c>
      <c r="N316" s="40" t="s">
        <v>1535</v>
      </c>
      <c r="O316" s="40"/>
    </row>
    <row r="317" s="24" customFormat="1" ht="25.9" customHeight="1" spans="1:15">
      <c r="A317" s="40">
        <v>305</v>
      </c>
      <c r="B317" s="40" t="s">
        <v>54</v>
      </c>
      <c r="C317" s="40" t="s">
        <v>24</v>
      </c>
      <c r="D317" s="40" t="s">
        <v>1536</v>
      </c>
      <c r="E317" s="40" t="s">
        <v>1537</v>
      </c>
      <c r="F317" s="40">
        <v>0</v>
      </c>
      <c r="G317" s="40">
        <v>0.4</v>
      </c>
      <c r="H317" s="41">
        <v>0.4</v>
      </c>
      <c r="I317" s="41">
        <v>0.4</v>
      </c>
      <c r="J317" s="41">
        <v>7</v>
      </c>
      <c r="K317" s="41">
        <v>2</v>
      </c>
      <c r="L317" s="51">
        <f t="shared" si="10"/>
        <v>5</v>
      </c>
      <c r="M317" s="21" t="s">
        <v>1485</v>
      </c>
      <c r="N317" s="40" t="s">
        <v>1538</v>
      </c>
      <c r="O317" s="40"/>
    </row>
    <row r="318" s="24" customFormat="1" ht="25.9" customHeight="1" spans="1:15">
      <c r="A318" s="40">
        <v>306</v>
      </c>
      <c r="B318" s="40" t="s">
        <v>54</v>
      </c>
      <c r="C318" s="40" t="s">
        <v>24</v>
      </c>
      <c r="D318" s="40" t="s">
        <v>1539</v>
      </c>
      <c r="E318" s="40" t="s">
        <v>1540</v>
      </c>
      <c r="F318" s="40">
        <v>3</v>
      </c>
      <c r="G318" s="40">
        <v>4.4</v>
      </c>
      <c r="H318" s="41">
        <v>1.4</v>
      </c>
      <c r="I318" s="41">
        <v>1.4</v>
      </c>
      <c r="J318" s="41">
        <v>22</v>
      </c>
      <c r="K318" s="41">
        <v>7</v>
      </c>
      <c r="L318" s="51">
        <f t="shared" si="10"/>
        <v>15</v>
      </c>
      <c r="M318" s="21" t="s">
        <v>1481</v>
      </c>
      <c r="N318" s="40" t="s">
        <v>1541</v>
      </c>
      <c r="O318" s="40"/>
    </row>
    <row r="319" s="24" customFormat="1" ht="25.9" customHeight="1" spans="1:15">
      <c r="A319" s="40">
        <v>307</v>
      </c>
      <c r="B319" s="40" t="s">
        <v>54</v>
      </c>
      <c r="C319" s="40" t="s">
        <v>24</v>
      </c>
      <c r="D319" s="40" t="s">
        <v>1542</v>
      </c>
      <c r="E319" s="40" t="s">
        <v>1543</v>
      </c>
      <c r="F319" s="40">
        <v>0</v>
      </c>
      <c r="G319" s="40">
        <v>1.3</v>
      </c>
      <c r="H319" s="41">
        <v>1.3</v>
      </c>
      <c r="I319" s="41">
        <v>1.3</v>
      </c>
      <c r="J319" s="41">
        <v>20</v>
      </c>
      <c r="K319" s="41">
        <v>6.5</v>
      </c>
      <c r="L319" s="51">
        <f t="shared" si="10"/>
        <v>13.5</v>
      </c>
      <c r="M319" s="21" t="s">
        <v>1485</v>
      </c>
      <c r="N319" s="40" t="s">
        <v>1544</v>
      </c>
      <c r="O319" s="40"/>
    </row>
    <row r="320" s="24" customFormat="1" ht="25.9" customHeight="1" spans="1:15">
      <c r="A320" s="40">
        <v>308</v>
      </c>
      <c r="B320" s="40" t="s">
        <v>54</v>
      </c>
      <c r="C320" s="40" t="s">
        <v>24</v>
      </c>
      <c r="D320" s="40" t="s">
        <v>1545</v>
      </c>
      <c r="E320" s="40" t="s">
        <v>1546</v>
      </c>
      <c r="F320" s="40">
        <v>0</v>
      </c>
      <c r="G320" s="40">
        <v>0.5</v>
      </c>
      <c r="H320" s="41">
        <v>0.5</v>
      </c>
      <c r="I320" s="41">
        <v>0.5</v>
      </c>
      <c r="J320" s="41">
        <v>8</v>
      </c>
      <c r="K320" s="41">
        <v>2.5</v>
      </c>
      <c r="L320" s="51">
        <f t="shared" si="10"/>
        <v>5.5</v>
      </c>
      <c r="M320" s="21" t="s">
        <v>1485</v>
      </c>
      <c r="N320" s="40" t="s">
        <v>1521</v>
      </c>
      <c r="O320" s="40"/>
    </row>
    <row r="321" s="24" customFormat="1" ht="25.9" customHeight="1" spans="1:15">
      <c r="A321" s="40">
        <v>309</v>
      </c>
      <c r="B321" s="40" t="s">
        <v>54</v>
      </c>
      <c r="C321" s="40" t="s">
        <v>24</v>
      </c>
      <c r="D321" s="40" t="s">
        <v>1547</v>
      </c>
      <c r="E321" s="40" t="s">
        <v>1548</v>
      </c>
      <c r="F321" s="40">
        <v>0.8</v>
      </c>
      <c r="G321" s="40">
        <v>4.4</v>
      </c>
      <c r="H321" s="41">
        <v>3.6</v>
      </c>
      <c r="I321" s="41">
        <v>3.6</v>
      </c>
      <c r="J321" s="41">
        <v>56</v>
      </c>
      <c r="K321" s="41">
        <v>18</v>
      </c>
      <c r="L321" s="51">
        <f t="shared" si="10"/>
        <v>38</v>
      </c>
      <c r="M321" s="21" t="s">
        <v>1481</v>
      </c>
      <c r="N321" s="40" t="s">
        <v>1549</v>
      </c>
      <c r="O321" s="40"/>
    </row>
    <row r="322" s="24" customFormat="1" ht="25.9" customHeight="1" spans="1:15">
      <c r="A322" s="40">
        <v>310</v>
      </c>
      <c r="B322" s="40" t="s">
        <v>54</v>
      </c>
      <c r="C322" s="40" t="s">
        <v>24</v>
      </c>
      <c r="D322" s="40" t="s">
        <v>1550</v>
      </c>
      <c r="E322" s="40" t="s">
        <v>1551</v>
      </c>
      <c r="F322" s="40">
        <v>12.98</v>
      </c>
      <c r="G322" s="40">
        <v>19.18</v>
      </c>
      <c r="H322" s="41">
        <v>5.25</v>
      </c>
      <c r="I322" s="41">
        <v>5.25</v>
      </c>
      <c r="J322" s="41">
        <v>82</v>
      </c>
      <c r="K322" s="41">
        <v>26.25</v>
      </c>
      <c r="L322" s="51">
        <f t="shared" si="10"/>
        <v>55.75</v>
      </c>
      <c r="M322" s="21" t="s">
        <v>1481</v>
      </c>
      <c r="N322" s="40" t="s">
        <v>1552</v>
      </c>
      <c r="O322" s="40"/>
    </row>
    <row r="323" s="24" customFormat="1" ht="25.9" customHeight="1" spans="1:15">
      <c r="A323" s="40">
        <v>311</v>
      </c>
      <c r="B323" s="40" t="s">
        <v>54</v>
      </c>
      <c r="C323" s="40" t="s">
        <v>24</v>
      </c>
      <c r="D323" s="40" t="s">
        <v>1553</v>
      </c>
      <c r="E323" s="40" t="s">
        <v>1554</v>
      </c>
      <c r="F323" s="40">
        <v>18.5</v>
      </c>
      <c r="G323" s="40">
        <v>20.6</v>
      </c>
      <c r="H323" s="41">
        <v>2.1</v>
      </c>
      <c r="I323" s="41">
        <v>2.1</v>
      </c>
      <c r="J323" s="41">
        <v>32</v>
      </c>
      <c r="K323" s="41">
        <v>10.5</v>
      </c>
      <c r="L323" s="51">
        <f t="shared" si="10"/>
        <v>21.5</v>
      </c>
      <c r="M323" s="21" t="s">
        <v>1485</v>
      </c>
      <c r="N323" s="40" t="s">
        <v>1555</v>
      </c>
      <c r="O323" s="40"/>
    </row>
    <row r="324" s="24" customFormat="1" ht="25.9" customHeight="1" spans="1:15">
      <c r="A324" s="40">
        <v>312</v>
      </c>
      <c r="B324" s="40" t="s">
        <v>54</v>
      </c>
      <c r="C324" s="40" t="s">
        <v>24</v>
      </c>
      <c r="D324" s="40" t="s">
        <v>1556</v>
      </c>
      <c r="E324" s="40" t="s">
        <v>1557</v>
      </c>
      <c r="F324" s="40">
        <v>1</v>
      </c>
      <c r="G324" s="40">
        <v>2.1</v>
      </c>
      <c r="H324" s="41">
        <v>1.1</v>
      </c>
      <c r="I324" s="41">
        <v>1.1</v>
      </c>
      <c r="J324" s="41">
        <v>17</v>
      </c>
      <c r="K324" s="41">
        <v>5.5</v>
      </c>
      <c r="L324" s="51">
        <f t="shared" si="10"/>
        <v>11.5</v>
      </c>
      <c r="M324" s="21" t="s">
        <v>1481</v>
      </c>
      <c r="N324" s="40" t="s">
        <v>1558</v>
      </c>
      <c r="O324" s="40"/>
    </row>
    <row r="325" s="24" customFormat="1" ht="25.9" customHeight="1" spans="1:15">
      <c r="A325" s="40">
        <v>313</v>
      </c>
      <c r="B325" s="40" t="s">
        <v>54</v>
      </c>
      <c r="C325" s="40" t="s">
        <v>24</v>
      </c>
      <c r="D325" s="40" t="s">
        <v>1559</v>
      </c>
      <c r="E325" s="40" t="s">
        <v>1560</v>
      </c>
      <c r="F325" s="40">
        <v>0.7</v>
      </c>
      <c r="G325" s="40">
        <v>2.2</v>
      </c>
      <c r="H325" s="41">
        <v>1.5</v>
      </c>
      <c r="I325" s="41">
        <v>1.5</v>
      </c>
      <c r="J325" s="41">
        <v>24</v>
      </c>
      <c r="K325" s="41">
        <v>7.5</v>
      </c>
      <c r="L325" s="51">
        <f t="shared" si="10"/>
        <v>16.5</v>
      </c>
      <c r="M325" s="21" t="s">
        <v>1481</v>
      </c>
      <c r="N325" s="40" t="s">
        <v>1561</v>
      </c>
      <c r="O325" s="40"/>
    </row>
    <row r="326" s="24" customFormat="1" ht="25.9" customHeight="1" spans="1:15">
      <c r="A326" s="40">
        <v>314</v>
      </c>
      <c r="B326" s="40" t="s">
        <v>54</v>
      </c>
      <c r="C326" s="40" t="s">
        <v>24</v>
      </c>
      <c r="D326" s="40" t="s">
        <v>1562</v>
      </c>
      <c r="E326" s="40" t="s">
        <v>1563</v>
      </c>
      <c r="F326" s="40">
        <v>0</v>
      </c>
      <c r="G326" s="40">
        <v>10.3</v>
      </c>
      <c r="H326" s="41">
        <v>6.8</v>
      </c>
      <c r="I326" s="41">
        <v>6.8</v>
      </c>
      <c r="J326" s="41">
        <v>104</v>
      </c>
      <c r="K326" s="41">
        <v>34</v>
      </c>
      <c r="L326" s="51">
        <f t="shared" si="10"/>
        <v>70</v>
      </c>
      <c r="M326" s="21" t="s">
        <v>1485</v>
      </c>
      <c r="N326" s="40" t="s">
        <v>1564</v>
      </c>
      <c r="O326" s="40"/>
    </row>
    <row r="327" s="24" customFormat="1" ht="25.9" customHeight="1" spans="1:15">
      <c r="A327" s="40">
        <v>315</v>
      </c>
      <c r="B327" s="40" t="s">
        <v>54</v>
      </c>
      <c r="C327" s="40" t="s">
        <v>24</v>
      </c>
      <c r="D327" s="40" t="s">
        <v>1565</v>
      </c>
      <c r="E327" s="40" t="s">
        <v>1566</v>
      </c>
      <c r="F327" s="40">
        <v>0</v>
      </c>
      <c r="G327" s="40">
        <v>0.3</v>
      </c>
      <c r="H327" s="41">
        <v>0.3</v>
      </c>
      <c r="I327" s="41">
        <v>0.3</v>
      </c>
      <c r="J327" s="41">
        <v>5</v>
      </c>
      <c r="K327" s="41">
        <v>1.5</v>
      </c>
      <c r="L327" s="51">
        <f t="shared" si="10"/>
        <v>3.5</v>
      </c>
      <c r="M327" s="21" t="s">
        <v>1485</v>
      </c>
      <c r="N327" s="40" t="s">
        <v>1567</v>
      </c>
      <c r="O327" s="40"/>
    </row>
    <row r="328" s="24" customFormat="1" ht="25.9" customHeight="1" spans="1:15">
      <c r="A328" s="40">
        <v>316</v>
      </c>
      <c r="B328" s="40" t="s">
        <v>54</v>
      </c>
      <c r="C328" s="40" t="s">
        <v>24</v>
      </c>
      <c r="D328" s="40" t="s">
        <v>1568</v>
      </c>
      <c r="E328" s="40" t="s">
        <v>1569</v>
      </c>
      <c r="F328" s="40">
        <v>0.2</v>
      </c>
      <c r="G328" s="40">
        <v>1.6</v>
      </c>
      <c r="H328" s="41">
        <v>1.4</v>
      </c>
      <c r="I328" s="41">
        <v>1.4</v>
      </c>
      <c r="J328" s="41">
        <v>22</v>
      </c>
      <c r="K328" s="41">
        <v>7</v>
      </c>
      <c r="L328" s="51">
        <f t="shared" si="10"/>
        <v>15</v>
      </c>
      <c r="M328" s="21" t="s">
        <v>1485</v>
      </c>
      <c r="N328" s="40" t="s">
        <v>1570</v>
      </c>
      <c r="O328" s="40"/>
    </row>
    <row r="329" s="24" customFormat="1" ht="25.9" customHeight="1" spans="1:15">
      <c r="A329" s="40">
        <v>317</v>
      </c>
      <c r="B329" s="40" t="s">
        <v>54</v>
      </c>
      <c r="C329" s="40" t="s">
        <v>24</v>
      </c>
      <c r="D329" s="40" t="s">
        <v>1571</v>
      </c>
      <c r="E329" s="40" t="s">
        <v>1572</v>
      </c>
      <c r="F329" s="40">
        <v>0</v>
      </c>
      <c r="G329" s="40">
        <v>2.2</v>
      </c>
      <c r="H329" s="41">
        <v>2.2</v>
      </c>
      <c r="I329" s="41">
        <v>2.2</v>
      </c>
      <c r="J329" s="41">
        <v>35</v>
      </c>
      <c r="K329" s="41">
        <v>11</v>
      </c>
      <c r="L329" s="51">
        <f t="shared" si="10"/>
        <v>24</v>
      </c>
      <c r="M329" s="21" t="s">
        <v>1485</v>
      </c>
      <c r="N329" s="40" t="s">
        <v>1573</v>
      </c>
      <c r="O329" s="40"/>
    </row>
    <row r="330" s="24" customFormat="1" ht="25.9" customHeight="1" spans="1:15">
      <c r="A330" s="40">
        <v>318</v>
      </c>
      <c r="B330" s="40" t="s">
        <v>54</v>
      </c>
      <c r="C330" s="40" t="s">
        <v>24</v>
      </c>
      <c r="D330" s="40" t="s">
        <v>1522</v>
      </c>
      <c r="E330" s="40" t="s">
        <v>1574</v>
      </c>
      <c r="F330" s="40">
        <v>0</v>
      </c>
      <c r="G330" s="40">
        <v>1.1</v>
      </c>
      <c r="H330" s="41">
        <v>1.1</v>
      </c>
      <c r="I330" s="41">
        <v>1.1</v>
      </c>
      <c r="J330" s="41">
        <v>17</v>
      </c>
      <c r="K330" s="41">
        <v>5.5</v>
      </c>
      <c r="L330" s="51">
        <f t="shared" si="10"/>
        <v>11.5</v>
      </c>
      <c r="M330" s="21" t="s">
        <v>1485</v>
      </c>
      <c r="N330" s="40" t="s">
        <v>1575</v>
      </c>
      <c r="O330" s="40"/>
    </row>
    <row r="331" s="24" customFormat="1" ht="25.9" customHeight="1" spans="1:15">
      <c r="A331" s="40">
        <v>319</v>
      </c>
      <c r="B331" s="40" t="s">
        <v>54</v>
      </c>
      <c r="C331" s="40" t="s">
        <v>24</v>
      </c>
      <c r="D331" s="40" t="s">
        <v>1576</v>
      </c>
      <c r="E331" s="40" t="s">
        <v>1577</v>
      </c>
      <c r="F331" s="40">
        <v>0.1</v>
      </c>
      <c r="G331" s="40">
        <v>1.2</v>
      </c>
      <c r="H331" s="41">
        <v>1.1</v>
      </c>
      <c r="I331" s="41">
        <v>1.1</v>
      </c>
      <c r="J331" s="41">
        <v>18</v>
      </c>
      <c r="K331" s="41">
        <v>5.5</v>
      </c>
      <c r="L331" s="51">
        <f t="shared" si="10"/>
        <v>12.5</v>
      </c>
      <c r="M331" s="21" t="s">
        <v>1485</v>
      </c>
      <c r="N331" s="40" t="s">
        <v>1578</v>
      </c>
      <c r="O331" s="40"/>
    </row>
    <row r="332" s="24" customFormat="1" ht="25.9" customHeight="1" spans="1:15">
      <c r="A332" s="40">
        <v>320</v>
      </c>
      <c r="B332" s="40" t="s">
        <v>54</v>
      </c>
      <c r="C332" s="40" t="s">
        <v>24</v>
      </c>
      <c r="D332" s="40" t="s">
        <v>1579</v>
      </c>
      <c r="E332" s="40" t="s">
        <v>1580</v>
      </c>
      <c r="F332" s="40">
        <v>0</v>
      </c>
      <c r="G332" s="40">
        <v>1.4</v>
      </c>
      <c r="H332" s="41">
        <v>1.4</v>
      </c>
      <c r="I332" s="41">
        <v>1.4</v>
      </c>
      <c r="J332" s="41">
        <v>22</v>
      </c>
      <c r="K332" s="41">
        <v>7</v>
      </c>
      <c r="L332" s="51">
        <f t="shared" si="10"/>
        <v>15</v>
      </c>
      <c r="M332" s="21" t="s">
        <v>1485</v>
      </c>
      <c r="N332" s="40" t="s">
        <v>1489</v>
      </c>
      <c r="O332" s="40"/>
    </row>
    <row r="333" s="24" customFormat="1" ht="25.9" customHeight="1" spans="1:15">
      <c r="A333" s="40">
        <v>321</v>
      </c>
      <c r="B333" s="40" t="s">
        <v>54</v>
      </c>
      <c r="C333" s="40" t="s">
        <v>24</v>
      </c>
      <c r="D333" s="40" t="s">
        <v>1581</v>
      </c>
      <c r="E333" s="40" t="s">
        <v>1582</v>
      </c>
      <c r="F333" s="40">
        <v>1.3</v>
      </c>
      <c r="G333" s="40">
        <v>1.8</v>
      </c>
      <c r="H333" s="41">
        <v>0.5</v>
      </c>
      <c r="I333" s="41">
        <v>0.5</v>
      </c>
      <c r="J333" s="41">
        <v>8</v>
      </c>
      <c r="K333" s="41">
        <v>2.5</v>
      </c>
      <c r="L333" s="51">
        <f t="shared" si="10"/>
        <v>5.5</v>
      </c>
      <c r="M333" s="21" t="s">
        <v>1485</v>
      </c>
      <c r="N333" s="40" t="s">
        <v>1521</v>
      </c>
      <c r="O333" s="40"/>
    </row>
    <row r="334" s="24" customFormat="1" ht="25.9" customHeight="1" spans="1:15">
      <c r="A334" s="40">
        <v>322</v>
      </c>
      <c r="B334" s="40" t="s">
        <v>54</v>
      </c>
      <c r="C334" s="40" t="s">
        <v>24</v>
      </c>
      <c r="D334" s="40" t="s">
        <v>1583</v>
      </c>
      <c r="E334" s="40" t="s">
        <v>1584</v>
      </c>
      <c r="F334" s="40">
        <v>0.192</v>
      </c>
      <c r="G334" s="40">
        <v>1.292</v>
      </c>
      <c r="H334" s="41">
        <v>1.1</v>
      </c>
      <c r="I334" s="41">
        <v>1.1</v>
      </c>
      <c r="J334" s="41">
        <v>18</v>
      </c>
      <c r="K334" s="41">
        <v>5.5</v>
      </c>
      <c r="L334" s="51">
        <f t="shared" si="10"/>
        <v>12.5</v>
      </c>
      <c r="M334" s="21" t="s">
        <v>1485</v>
      </c>
      <c r="N334" s="40" t="s">
        <v>1585</v>
      </c>
      <c r="O334" s="40"/>
    </row>
    <row r="335" s="24" customFormat="1" ht="25.9" customHeight="1" spans="1:15">
      <c r="A335" s="40">
        <v>323</v>
      </c>
      <c r="B335" s="40" t="s">
        <v>54</v>
      </c>
      <c r="C335" s="40" t="s">
        <v>24</v>
      </c>
      <c r="D335" s="40" t="s">
        <v>1586</v>
      </c>
      <c r="E335" s="40" t="s">
        <v>1587</v>
      </c>
      <c r="F335" s="40">
        <v>0.1</v>
      </c>
      <c r="G335" s="40">
        <v>3.2</v>
      </c>
      <c r="H335" s="41">
        <v>3.1</v>
      </c>
      <c r="I335" s="41">
        <v>3.1</v>
      </c>
      <c r="J335" s="41">
        <v>48</v>
      </c>
      <c r="K335" s="41">
        <v>15.5</v>
      </c>
      <c r="L335" s="51">
        <f t="shared" si="10"/>
        <v>32.5</v>
      </c>
      <c r="M335" s="21" t="s">
        <v>1485</v>
      </c>
      <c r="N335" s="40" t="s">
        <v>1588</v>
      </c>
      <c r="O335" s="40"/>
    </row>
    <row r="336" s="24" customFormat="1" ht="25.9" customHeight="1" spans="1:15">
      <c r="A336" s="40">
        <v>324</v>
      </c>
      <c r="B336" s="40" t="s">
        <v>54</v>
      </c>
      <c r="C336" s="40" t="s">
        <v>24</v>
      </c>
      <c r="D336" s="40" t="s">
        <v>1519</v>
      </c>
      <c r="E336" s="40" t="s">
        <v>1589</v>
      </c>
      <c r="F336" s="40">
        <v>0</v>
      </c>
      <c r="G336" s="40">
        <v>0.9</v>
      </c>
      <c r="H336" s="41">
        <v>0.9</v>
      </c>
      <c r="I336" s="41">
        <v>0.9</v>
      </c>
      <c r="J336" s="41">
        <v>14</v>
      </c>
      <c r="K336" s="41">
        <v>4.5</v>
      </c>
      <c r="L336" s="51">
        <f t="shared" si="10"/>
        <v>9.5</v>
      </c>
      <c r="M336" s="21" t="s">
        <v>1485</v>
      </c>
      <c r="N336" s="40" t="s">
        <v>1590</v>
      </c>
      <c r="O336" s="40"/>
    </row>
    <row r="337" s="24" customFormat="1" ht="25.9" customHeight="1" spans="1:15">
      <c r="A337" s="40">
        <v>325</v>
      </c>
      <c r="B337" s="40" t="s">
        <v>54</v>
      </c>
      <c r="C337" s="40" t="s">
        <v>24</v>
      </c>
      <c r="D337" s="40" t="s">
        <v>1591</v>
      </c>
      <c r="E337" s="40" t="s">
        <v>1592</v>
      </c>
      <c r="F337" s="40">
        <v>2.3</v>
      </c>
      <c r="G337" s="40">
        <v>7.4</v>
      </c>
      <c r="H337" s="41">
        <v>5.1</v>
      </c>
      <c r="I337" s="41">
        <v>5.1</v>
      </c>
      <c r="J337" s="41">
        <v>81</v>
      </c>
      <c r="K337" s="41">
        <v>25.5</v>
      </c>
      <c r="L337" s="51">
        <f t="shared" si="10"/>
        <v>55.5</v>
      </c>
      <c r="M337" s="21" t="s">
        <v>1481</v>
      </c>
      <c r="N337" s="40" t="s">
        <v>1593</v>
      </c>
      <c r="O337" s="40"/>
    </row>
    <row r="338" s="24" customFormat="1" ht="25.9" customHeight="1" spans="1:15">
      <c r="A338" s="40">
        <v>326</v>
      </c>
      <c r="B338" s="40" t="s">
        <v>54</v>
      </c>
      <c r="C338" s="40" t="s">
        <v>24</v>
      </c>
      <c r="D338" s="40" t="s">
        <v>1594</v>
      </c>
      <c r="E338" s="40" t="s">
        <v>1595</v>
      </c>
      <c r="F338" s="40">
        <v>3.4</v>
      </c>
      <c r="G338" s="40">
        <v>4.6</v>
      </c>
      <c r="H338" s="41">
        <v>1.2</v>
      </c>
      <c r="I338" s="41">
        <v>1.2</v>
      </c>
      <c r="J338" s="41">
        <v>19</v>
      </c>
      <c r="K338" s="41">
        <v>6</v>
      </c>
      <c r="L338" s="51">
        <f t="shared" si="10"/>
        <v>13</v>
      </c>
      <c r="M338" s="21" t="s">
        <v>1485</v>
      </c>
      <c r="N338" s="40" t="s">
        <v>1535</v>
      </c>
      <c r="O338" s="40"/>
    </row>
    <row r="339" s="24" customFormat="1" ht="25.9" customHeight="1" spans="1:15">
      <c r="A339" s="40">
        <v>327</v>
      </c>
      <c r="B339" s="40" t="s">
        <v>54</v>
      </c>
      <c r="C339" s="40" t="s">
        <v>24</v>
      </c>
      <c r="D339" s="40" t="s">
        <v>1596</v>
      </c>
      <c r="E339" s="40" t="s">
        <v>1597</v>
      </c>
      <c r="F339" s="40">
        <v>1.2</v>
      </c>
      <c r="G339" s="40">
        <v>2.8</v>
      </c>
      <c r="H339" s="41">
        <v>1.6</v>
      </c>
      <c r="I339" s="41">
        <v>1.6</v>
      </c>
      <c r="J339" s="41">
        <v>25</v>
      </c>
      <c r="K339" s="41">
        <v>8</v>
      </c>
      <c r="L339" s="51">
        <f t="shared" si="10"/>
        <v>17</v>
      </c>
      <c r="M339" s="21" t="s">
        <v>1485</v>
      </c>
      <c r="N339" s="40" t="s">
        <v>1598</v>
      </c>
      <c r="O339" s="40"/>
    </row>
    <row r="340" s="24" customFormat="1" ht="25.9" customHeight="1" spans="1:15">
      <c r="A340" s="40">
        <v>328</v>
      </c>
      <c r="B340" s="40" t="s">
        <v>54</v>
      </c>
      <c r="C340" s="40" t="s">
        <v>24</v>
      </c>
      <c r="D340" s="40" t="s">
        <v>1599</v>
      </c>
      <c r="E340" s="40" t="s">
        <v>1600</v>
      </c>
      <c r="F340" s="40">
        <v>0</v>
      </c>
      <c r="G340" s="40">
        <v>2.3</v>
      </c>
      <c r="H340" s="41">
        <v>2.3</v>
      </c>
      <c r="I340" s="41">
        <v>2.3</v>
      </c>
      <c r="J340" s="41">
        <v>36</v>
      </c>
      <c r="K340" s="41">
        <v>11.5</v>
      </c>
      <c r="L340" s="51">
        <f t="shared" si="10"/>
        <v>24.5</v>
      </c>
      <c r="M340" s="21" t="s">
        <v>1481</v>
      </c>
      <c r="N340" s="40" t="s">
        <v>1601</v>
      </c>
      <c r="O340" s="40"/>
    </row>
    <row r="341" s="24" customFormat="1" ht="25.9" customHeight="1" spans="1:15">
      <c r="A341" s="40">
        <v>329</v>
      </c>
      <c r="B341" s="40" t="s">
        <v>54</v>
      </c>
      <c r="C341" s="40" t="s">
        <v>24</v>
      </c>
      <c r="D341" s="40" t="s">
        <v>1602</v>
      </c>
      <c r="E341" s="40" t="s">
        <v>1603</v>
      </c>
      <c r="F341" s="40">
        <v>0</v>
      </c>
      <c r="G341" s="40">
        <v>3.4</v>
      </c>
      <c r="H341" s="41">
        <v>3.4</v>
      </c>
      <c r="I341" s="41">
        <v>3.4</v>
      </c>
      <c r="J341" s="41">
        <v>52</v>
      </c>
      <c r="K341" s="41">
        <v>17</v>
      </c>
      <c r="L341" s="51">
        <f t="shared" si="10"/>
        <v>35</v>
      </c>
      <c r="M341" s="21" t="s">
        <v>1481</v>
      </c>
      <c r="N341" s="40" t="s">
        <v>1604</v>
      </c>
      <c r="O341" s="40"/>
    </row>
  </sheetData>
  <mergeCells count="11">
    <mergeCell ref="A1:B1"/>
    <mergeCell ref="A2:O2"/>
    <mergeCell ref="B4:C4"/>
    <mergeCell ref="B5:C5"/>
    <mergeCell ref="B53:C53"/>
    <mergeCell ref="B217:C217"/>
    <mergeCell ref="B237:C237"/>
    <mergeCell ref="B243:C243"/>
    <mergeCell ref="B250:C250"/>
    <mergeCell ref="B255:C255"/>
    <mergeCell ref="B297:C297"/>
  </mergeCells>
  <pageMargins left="0.7" right="0.7" top="0.511805555555556" bottom="0.511805555555556" header="0.3" footer="0.3"/>
  <pageSetup paperSize="9" scale="95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selection activeCell="A2" sqref="A2:O2"/>
    </sheetView>
  </sheetViews>
  <sheetFormatPr defaultColWidth="7.75" defaultRowHeight="13.5"/>
  <cols>
    <col min="1" max="1" width="4.75" style="3" customWidth="1"/>
    <col min="2" max="2" width="6.375" style="3" customWidth="1"/>
    <col min="3" max="3" width="7.75" style="3"/>
    <col min="4" max="4" width="9.125" style="3" customWidth="1"/>
    <col min="5" max="5" width="7.75" style="3"/>
    <col min="6" max="6" width="6.25" style="3" customWidth="1"/>
    <col min="7" max="7" width="5.75" style="3" customWidth="1"/>
    <col min="8" max="9" width="10.375" style="3" customWidth="1"/>
    <col min="10" max="10" width="9.625" style="3" customWidth="1"/>
    <col min="11" max="11" width="9.625" style="4" customWidth="1"/>
    <col min="12" max="12" width="8.875" style="3" customWidth="1"/>
    <col min="13" max="13" width="11.125" style="3" customWidth="1"/>
    <col min="14" max="14" width="16.5" style="3" customWidth="1"/>
    <col min="15" max="15" width="9.125" style="3" customWidth="1"/>
    <col min="16" max="16384" width="7.75" style="3"/>
  </cols>
  <sheetData>
    <row r="1" ht="23.25" customHeight="1" spans="1:2">
      <c r="A1" s="5" t="s">
        <v>1605</v>
      </c>
      <c r="B1" s="5"/>
    </row>
    <row r="2" ht="27" customHeight="1" spans="1:15">
      <c r="A2" s="6" t="s">
        <v>1606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9.75" customHeight="1" spans="1:15">
      <c r="A3" s="7" t="s">
        <v>3</v>
      </c>
      <c r="B3" s="7" t="s">
        <v>536</v>
      </c>
      <c r="C3" s="7" t="s">
        <v>537</v>
      </c>
      <c r="D3" s="7" t="s">
        <v>538</v>
      </c>
      <c r="E3" s="7" t="s">
        <v>39</v>
      </c>
      <c r="F3" s="7" t="s">
        <v>40</v>
      </c>
      <c r="G3" s="7" t="s">
        <v>539</v>
      </c>
      <c r="H3" s="8" t="s">
        <v>540</v>
      </c>
      <c r="I3" s="15" t="s">
        <v>541</v>
      </c>
      <c r="J3" s="16" t="s">
        <v>542</v>
      </c>
      <c r="K3" s="17" t="s">
        <v>253</v>
      </c>
      <c r="L3" s="16" t="s">
        <v>543</v>
      </c>
      <c r="M3" s="7" t="s">
        <v>544</v>
      </c>
      <c r="N3" s="7" t="s">
        <v>256</v>
      </c>
      <c r="O3" s="7" t="s">
        <v>10</v>
      </c>
    </row>
    <row r="4" s="1" customFormat="1" ht="24.95" customHeight="1" spans="1:15">
      <c r="A4" s="9"/>
      <c r="B4" s="10" t="s">
        <v>54</v>
      </c>
      <c r="C4" s="10"/>
      <c r="D4" s="9">
        <v>4</v>
      </c>
      <c r="E4" s="9"/>
      <c r="F4" s="9"/>
      <c r="G4" s="9"/>
      <c r="H4" s="11">
        <f>SUM(H6:H9)</f>
        <v>19.5</v>
      </c>
      <c r="I4" s="11">
        <f>SUM(I6:I9)</f>
        <v>19.5</v>
      </c>
      <c r="J4" s="18">
        <f>SUM(J6:J9)</f>
        <v>401</v>
      </c>
      <c r="K4" s="19">
        <f>SUM(K6:K9)</f>
        <v>195</v>
      </c>
      <c r="L4" s="18">
        <v>206</v>
      </c>
      <c r="M4" s="9"/>
      <c r="N4" s="9"/>
      <c r="O4" s="9"/>
    </row>
    <row r="5" s="1" customFormat="1" ht="24.95" customHeight="1" spans="1:15">
      <c r="A5" s="9"/>
      <c r="B5" s="12" t="s">
        <v>14</v>
      </c>
      <c r="C5" s="13"/>
      <c r="D5" s="9">
        <v>4</v>
      </c>
      <c r="E5" s="9"/>
      <c r="F5" s="9"/>
      <c r="G5" s="9"/>
      <c r="H5" s="11">
        <v>19.5</v>
      </c>
      <c r="I5" s="11">
        <v>19.5</v>
      </c>
      <c r="J5" s="18">
        <v>401</v>
      </c>
      <c r="K5" s="19">
        <v>195</v>
      </c>
      <c r="L5" s="18">
        <v>206</v>
      </c>
      <c r="M5" s="9"/>
      <c r="N5" s="9"/>
      <c r="O5" s="9"/>
    </row>
    <row r="6" s="2" customFormat="1" ht="24.95" customHeight="1" spans="1:15">
      <c r="A6" s="14">
        <v>1</v>
      </c>
      <c r="B6" s="14" t="s">
        <v>54</v>
      </c>
      <c r="C6" s="14" t="s">
        <v>14</v>
      </c>
      <c r="D6" s="14" t="s">
        <v>1607</v>
      </c>
      <c r="E6" s="14" t="s">
        <v>1608</v>
      </c>
      <c r="F6" s="14">
        <v>0</v>
      </c>
      <c r="G6" s="14">
        <v>2</v>
      </c>
      <c r="H6" s="14">
        <v>2</v>
      </c>
      <c r="I6" s="14">
        <v>2</v>
      </c>
      <c r="J6" s="20">
        <v>53</v>
      </c>
      <c r="K6" s="21">
        <f>H6*10</f>
        <v>20</v>
      </c>
      <c r="L6" s="20">
        <f>J6-K6</f>
        <v>33</v>
      </c>
      <c r="M6" s="14" t="s">
        <v>1609</v>
      </c>
      <c r="N6" s="14" t="s">
        <v>1610</v>
      </c>
      <c r="O6" s="14"/>
    </row>
    <row r="7" s="2" customFormat="1" ht="24.95" customHeight="1" spans="1:15">
      <c r="A7" s="14">
        <v>2</v>
      </c>
      <c r="B7" s="14" t="s">
        <v>54</v>
      </c>
      <c r="C7" s="14" t="s">
        <v>14</v>
      </c>
      <c r="D7" s="14" t="s">
        <v>1611</v>
      </c>
      <c r="E7" s="14" t="s">
        <v>1612</v>
      </c>
      <c r="F7" s="14">
        <v>0</v>
      </c>
      <c r="G7" s="14">
        <v>4.5</v>
      </c>
      <c r="H7" s="14">
        <v>4.5</v>
      </c>
      <c r="I7" s="14">
        <v>4.5</v>
      </c>
      <c r="J7" s="20">
        <v>112</v>
      </c>
      <c r="K7" s="21">
        <f>H7*10</f>
        <v>45</v>
      </c>
      <c r="L7" s="20">
        <f>J7-K7</f>
        <v>67</v>
      </c>
      <c r="M7" s="14" t="s">
        <v>1613</v>
      </c>
      <c r="N7" s="14" t="s">
        <v>1614</v>
      </c>
      <c r="O7" s="14"/>
    </row>
    <row r="8" s="2" customFormat="1" ht="24.95" customHeight="1" spans="1:15">
      <c r="A8" s="14">
        <v>3</v>
      </c>
      <c r="B8" s="14" t="s">
        <v>54</v>
      </c>
      <c r="C8" s="14" t="s">
        <v>14</v>
      </c>
      <c r="D8" s="14" t="s">
        <v>1615</v>
      </c>
      <c r="E8" s="14" t="s">
        <v>1616</v>
      </c>
      <c r="F8" s="14">
        <v>0</v>
      </c>
      <c r="G8" s="14">
        <v>3.9</v>
      </c>
      <c r="H8" s="14">
        <v>3.9</v>
      </c>
      <c r="I8" s="14">
        <v>3.9</v>
      </c>
      <c r="J8" s="20">
        <v>103</v>
      </c>
      <c r="K8" s="21">
        <f>H8*10</f>
        <v>39</v>
      </c>
      <c r="L8" s="20">
        <f>J8-K8</f>
        <v>64</v>
      </c>
      <c r="M8" s="14" t="s">
        <v>1617</v>
      </c>
      <c r="N8" s="14" t="s">
        <v>1618</v>
      </c>
      <c r="O8" s="14"/>
    </row>
    <row r="9" s="2" customFormat="1" ht="24.95" customHeight="1" spans="1:15">
      <c r="A9" s="14">
        <v>4</v>
      </c>
      <c r="B9" s="14" t="s">
        <v>54</v>
      </c>
      <c r="C9" s="14" t="s">
        <v>14</v>
      </c>
      <c r="D9" s="14" t="s">
        <v>1619</v>
      </c>
      <c r="E9" s="14" t="s">
        <v>232</v>
      </c>
      <c r="F9" s="14">
        <v>0</v>
      </c>
      <c r="G9" s="14">
        <v>9.1</v>
      </c>
      <c r="H9" s="14">
        <v>9.1</v>
      </c>
      <c r="I9" s="14">
        <v>9.1</v>
      </c>
      <c r="J9" s="20">
        <v>133</v>
      </c>
      <c r="K9" s="21">
        <f>H9*10</f>
        <v>91</v>
      </c>
      <c r="L9" s="20">
        <f>J9-K9</f>
        <v>42</v>
      </c>
      <c r="M9" s="14" t="s">
        <v>1620</v>
      </c>
      <c r="N9" s="14" t="s">
        <v>1621</v>
      </c>
      <c r="O9" s="14"/>
    </row>
  </sheetData>
  <mergeCells count="4">
    <mergeCell ref="A1:B1"/>
    <mergeCell ref="A2:O2"/>
    <mergeCell ref="B4:C4"/>
    <mergeCell ref="B5:C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合计</vt:lpstr>
      <vt:lpstr>窄路面拓宽改造</vt:lpstr>
      <vt:lpstr>县乡道危桥</vt:lpstr>
      <vt:lpstr>村道危桥</vt:lpstr>
      <vt:lpstr>县乡道安防</vt:lpstr>
      <vt:lpstr>村道安防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2020-04-13T01:26:43Z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